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75" windowWidth="15600" windowHeight="9240" tabRatio="942" firstSheet="4" activeTab="5"/>
  </bookViews>
  <sheets>
    <sheet name="TSheet" sheetId="1" state="veryHidden" r:id="rId1"/>
    <sheet name="RSheet" sheetId="2" state="veryHidden" r:id="rId2"/>
    <sheet name="SheetOrgReestr" sheetId="3" state="veryHidden" r:id="rId3"/>
    <sheet name="OrgReestrTemp" sheetId="4" state="veryHidden" r:id="rId4"/>
    <sheet name="Инструкция" sheetId="5" r:id="rId5"/>
    <sheet name="Титульный" sheetId="6" r:id="rId6"/>
    <sheet name="СТ-ТС.19" sheetId="7" r:id="rId7"/>
    <sheet name="СТ-ТС.20" sheetId="8" r:id="rId8"/>
    <sheet name="Ссылки на публикации" sheetId="9" r:id="rId9"/>
    <sheet name="Проверка" sheetId="10" r:id="rId10"/>
  </sheets>
  <definedNames>
    <definedName name="_xlfn.IFERROR" hidden="1">#NAME?</definedName>
    <definedName name="B_FIO">'Титульный'!$F$35</definedName>
    <definedName name="B_POST">'Титульный'!$F$36</definedName>
    <definedName name="CHECK_RNG">'Проверка'!$E$12:$G$13</definedName>
    <definedName name="ChTitArr">'TSheet'!$B$16:$B$34</definedName>
    <definedName name="COMPANY">'Титульный'!$F$14</definedName>
    <definedName name="EXE_EMAIL">'Титульный'!$F$42</definedName>
    <definedName name="EXE_FIO">'Титульный'!$F$39</definedName>
    <definedName name="EXE_PHONE">'Титульный'!$F$41</definedName>
    <definedName name="EXE_POST">'Титульный'!$F$40</definedName>
    <definedName name="FORMCODE">'TSheet'!$C$2</definedName>
    <definedName name="FORMID">'TSheet'!$C$1</definedName>
    <definedName name="FORMNAME">'TSheet'!$C$3</definedName>
    <definedName name="FUEL_GROUP">'TSheet'!$M$2:$M$29</definedName>
    <definedName name="ID">'Титульный'!$A$1</definedName>
    <definedName name="INN">'Титульный'!$F$15</definedName>
    <definedName name="INV_P">'Титульный'!$F$25</definedName>
    <definedName name="KIND_ACTIVITY">'Титульный'!$F$20</definedName>
    <definedName name="KPP">'Титульный'!$F$16</definedName>
    <definedName name="LIST_ORG_REESTR">'SheetOrgReestr'!$A$2:$E$187</definedName>
    <definedName name="MET_GROUP">'TSheet'!$N$2:$N$29</definedName>
    <definedName name="OR_REFRESH_DATE" localSheetId="5">'Титульный'!$F$12</definedName>
    <definedName name="ORG_REESTR_TEMP_LIST">'OrgReestrTemp'!$A$2:$E$6</definedName>
    <definedName name="P_METHOD">'TSheet'!$P$2:$P$4</definedName>
    <definedName name="PAddress">'Титульный'!$F$32</definedName>
    <definedName name="Paper">'TSheet'!$O$2</definedName>
    <definedName name="PCOMPANY" localSheetId="0">'TSheet'!$C$6</definedName>
    <definedName name="PF">'Титульный'!$F$18</definedName>
    <definedName name="PLANFACT">'TSheet'!$G$2:$G$3</definedName>
    <definedName name="PPERIOD" localSheetId="0">'TSheet'!$C$7</definedName>
    <definedName name="PPERIOD2">'TSheet'!$C$8</definedName>
    <definedName name="PPF" localSheetId="0">'TSheet'!$C$9</definedName>
    <definedName name="PSPHERE" localSheetId="0">'TSheet'!$C$5</definedName>
    <definedName name="PUBL">'TSheet'!$L$2:$L$3</definedName>
    <definedName name="SCOPE_LOAD_2" localSheetId="6">'СТ-ТС.19'!$F$13:$H$73</definedName>
    <definedName name="ShChkRng">'TSheet'!$I$2:$I$11</definedName>
    <definedName name="T_PUBL">'Титульный'!$F$28</definedName>
    <definedName name="UAddress">'Титульный'!$F$31</definedName>
    <definedName name="VERSION">'TSheet'!$C$4</definedName>
    <definedName name="YEAR_PERIOD">'Титульный'!$F$23</definedName>
    <definedName name="Год" localSheetId="5">'TSheet'!$E$2:$E$10</definedName>
    <definedName name="Месяц">'TSheet'!$F$2:$F$13</definedName>
    <definedName name="_xlnm.Print_Area" localSheetId="4">'Инструкция'!$D$4:$H$33</definedName>
    <definedName name="_xlnm.Print_Area" localSheetId="8">'Ссылки на публикации'!$D$4:$J$25</definedName>
    <definedName name="_xlnm.Print_Area" localSheetId="6">'СТ-ТС.19'!$D$4:$I$76</definedName>
    <definedName name="_xlnm.Print_Area" localSheetId="7">'СТ-ТС.20'!$D$4:$H$24</definedName>
    <definedName name="_xlnm.Print_Area" localSheetId="5">'Титульный'!$D$4:$H$43</definedName>
  </definedNames>
  <calcPr fullCalcOnLoad="1"/>
</workbook>
</file>

<file path=xl/sharedStrings.xml><?xml version="1.0" encoding="utf-8"?>
<sst xmlns="http://schemas.openxmlformats.org/spreadsheetml/2006/main" count="898" uniqueCount="583">
  <si>
    <t>FORMCODE</t>
  </si>
  <si>
    <t>VERSION</t>
  </si>
  <si>
    <t>ЛИСТ</t>
  </si>
  <si>
    <t>Наименование организации</t>
  </si>
  <si>
    <t>ИНН</t>
  </si>
  <si>
    <t>КПП</t>
  </si>
  <si>
    <t>Год</t>
  </si>
  <si>
    <t>Адрес организации</t>
  </si>
  <si>
    <t>Юридический адрес:</t>
  </si>
  <si>
    <t>Почтовый адрес:</t>
  </si>
  <si>
    <t>Должностное лицо, ответственное за составление формы</t>
  </si>
  <si>
    <t>Фамилия, имя, отчество:</t>
  </si>
  <si>
    <t>Должность:</t>
  </si>
  <si>
    <t>Контактный телефон:</t>
  </si>
  <si>
    <t>e-mail:</t>
  </si>
  <si>
    <t>ОРГАНИЗАЦИЯ</t>
  </si>
  <si>
    <t>ВИД ДЕЯТЕЛЬНОСТИ</t>
  </si>
  <si>
    <t>ID</t>
  </si>
  <si>
    <t>Руководитель организации</t>
  </si>
  <si>
    <t>SPHERE</t>
  </si>
  <si>
    <t>Проверка</t>
  </si>
  <si>
    <t>Результаты проверки</t>
  </si>
  <si>
    <t>Адрес</t>
  </si>
  <si>
    <t>Описание ошибки</t>
  </si>
  <si>
    <t>Статус</t>
  </si>
  <si>
    <t>Тип отчетности</t>
  </si>
  <si>
    <t>FORMNAME</t>
  </si>
  <si>
    <t>COMPANY</t>
  </si>
  <si>
    <t>PERIOD</t>
  </si>
  <si>
    <t>PF</t>
  </si>
  <si>
    <t>PERIOD2</t>
  </si>
  <si>
    <t>ОАО "Ленинградский электромеханический завод"</t>
  </si>
  <si>
    <t>ОАО "Морской порт Санкт-Петербург"</t>
  </si>
  <si>
    <t>783450001</t>
  </si>
  <si>
    <t>ОАО "НПП "Краснознаменец"</t>
  </si>
  <si>
    <t>ОАО "Научно-производственный комплекс "Северная заря"</t>
  </si>
  <si>
    <t>ОАО "Невская мануфактура"</t>
  </si>
  <si>
    <t>781101001</t>
  </si>
  <si>
    <t>ОАО "Особые Экономические Зоны"</t>
  </si>
  <si>
    <t>783601001</t>
  </si>
  <si>
    <t>ОАО "Пролетарский завод"</t>
  </si>
  <si>
    <t>ОАО "Прядильно-ниточный комбинат "Красная нить"</t>
  </si>
  <si>
    <t>780201001</t>
  </si>
  <si>
    <t>ОАО "РЭУ" филиал "Санкт-Петербургский"</t>
  </si>
  <si>
    <t>ОАО "Русские самоцветы"</t>
  </si>
  <si>
    <t>ОАО "Санкт-Петербургское морское бюро машиностроения "Малахит"</t>
  </si>
  <si>
    <t>ОАО "Светлана"</t>
  </si>
  <si>
    <t>ОАО "Северная мануфактура"</t>
  </si>
  <si>
    <t>780101001</t>
  </si>
  <si>
    <t>ОАО "Совавто-С.Петербург"</t>
  </si>
  <si>
    <t>781001001</t>
  </si>
  <si>
    <t>780501001</t>
  </si>
  <si>
    <t>ООО "Воздушные ворота северной столицы"</t>
  </si>
  <si>
    <t>ООО "Гофра-2001"</t>
  </si>
  <si>
    <t>782001001</t>
  </si>
  <si>
    <t>ООО "ИНТЕРМ"</t>
  </si>
  <si>
    <t>ООО "Квартальная котельная"</t>
  </si>
  <si>
    <t>ООО "МегаСтрой"</t>
  </si>
  <si>
    <t>784101001</t>
  </si>
  <si>
    <t>ООО "Петербургтеплоэнерго"</t>
  </si>
  <si>
    <t>ООО "Пулковская ТЭЦ"</t>
  </si>
  <si>
    <t>ООО "САНЛИТ-Т"</t>
  </si>
  <si>
    <t>ООО "Софийский бульвар"</t>
  </si>
  <si>
    <t>781301001</t>
  </si>
  <si>
    <t>ООО "ТВК Лесное"</t>
  </si>
  <si>
    <t>ООО "Фирма "РОСС"</t>
  </si>
  <si>
    <t>780401001</t>
  </si>
  <si>
    <t>ГУП "ТЭК СПб"</t>
  </si>
  <si>
    <t>7830001028</t>
  </si>
  <si>
    <t>ЗАО "АТЭК"</t>
  </si>
  <si>
    <t>7826135558</t>
  </si>
  <si>
    <t>ЗАО "Завод Красная Заря. Системы цифровой связи"</t>
  </si>
  <si>
    <t>ЗАО "КировТЭК"</t>
  </si>
  <si>
    <t>ЗАО "Пансионат "Буревестник"</t>
  </si>
  <si>
    <t>ЗАО "Пластполимер-Т"</t>
  </si>
  <si>
    <t>ЗАО "Ресурс-Экономия"</t>
  </si>
  <si>
    <t>ЗАО "Энергетический Альянс"</t>
  </si>
  <si>
    <t>ОАО "Аккумуляторная компания "Ригель"</t>
  </si>
  <si>
    <t>ОАО "Аэропорт "Пулково"</t>
  </si>
  <si>
    <t>ОАО "БИЗНЕС-ЦЕНТР "АКВИЛОН"</t>
  </si>
  <si>
    <t>ОАО "Водтрансприбор"</t>
  </si>
  <si>
    <t>ОАО "Головной завод"</t>
  </si>
  <si>
    <t>ОАО "Завод "Реконд"</t>
  </si>
  <si>
    <t>ОАО "Завод имени А.А.Кулакова"</t>
  </si>
  <si>
    <t>ОАО "Завод имени М.И.Калинина"</t>
  </si>
  <si>
    <t>ОАО "Завод станков-автоматов"</t>
  </si>
  <si>
    <t>ОАО "Компонент"</t>
  </si>
  <si>
    <t>ОАО "Компрессор"</t>
  </si>
  <si>
    <t>ОАО "ЛОМО"</t>
  </si>
  <si>
    <t>ООО "ЭРМАС"</t>
  </si>
  <si>
    <t>ООО "Эксплуатационная компания "Арго-Сервис"</t>
  </si>
  <si>
    <t>ООО "Энергокомпания "Теплопоставка"</t>
  </si>
  <si>
    <t>ООО "Энергосервис"</t>
  </si>
  <si>
    <t>ООО "Юнит"</t>
  </si>
  <si>
    <t>С/х производственный кооператив "Племзавод "Детскосельский"</t>
  </si>
  <si>
    <t>ФГУП "НИИ командных приборов"</t>
  </si>
  <si>
    <t>ИНСТРУКЦИЯ ПО ЗАПОЛНЕНИЮ ШАБЛОНА</t>
  </si>
  <si>
    <t>FORMID</t>
  </si>
  <si>
    <t>ГУП "Водоканал Санкт-Петербурга"</t>
  </si>
  <si>
    <t>7830000426</t>
  </si>
  <si>
    <t>7810091320</t>
  </si>
  <si>
    <t>Производство тепловой энергии, Услуги по передаче тепловой энергии</t>
  </si>
  <si>
    <t>Услуги по передаче тепловой энергии, Производство тепловой энергии</t>
  </si>
  <si>
    <t>7804080383</t>
  </si>
  <si>
    <t>7805060502</t>
  </si>
  <si>
    <t>7827012742</t>
  </si>
  <si>
    <t>784301001</t>
  </si>
  <si>
    <t>7806419142</t>
  </si>
  <si>
    <t>780601001</t>
  </si>
  <si>
    <t>7820039657</t>
  </si>
  <si>
    <t>7843300280</t>
  </si>
  <si>
    <t>7813054118</t>
  </si>
  <si>
    <t>7802067080</t>
  </si>
  <si>
    <t>781601001</t>
  </si>
  <si>
    <t>ЗАО "ГСР ТЭЦ"</t>
  </si>
  <si>
    <t>7817312063</t>
  </si>
  <si>
    <t>781701001</t>
  </si>
  <si>
    <t>ЗАО "Тепломагистраль"</t>
  </si>
  <si>
    <t>7814302758</t>
  </si>
  <si>
    <t>Услуги по передаче тепловой энергии</t>
  </si>
  <si>
    <t>ЗАО "ЭЭУК "Авангард-Энерго"</t>
  </si>
  <si>
    <t>7804068178</t>
  </si>
  <si>
    <t>ОАО "НПО ЦКТИ"</t>
  </si>
  <si>
    <t>ОАО "ТГК-1" филиал "Невский"</t>
  </si>
  <si>
    <t>ОАО "Теплосеть Санкт-Петербурга"</t>
  </si>
  <si>
    <t>ООО "Адамант"</t>
  </si>
  <si>
    <t>Производство тепловой энергии</t>
  </si>
  <si>
    <t>ООО "КОСМ "Энерго"</t>
  </si>
  <si>
    <t>ООО "Обуховоэнерго"</t>
  </si>
  <si>
    <t>ООО "Петербургская торгово-промышленная компания"</t>
  </si>
  <si>
    <t>ООО "Таймс"</t>
  </si>
  <si>
    <t>ООО "Энергия"</t>
  </si>
  <si>
    <t>ООО "ЭнергоИнвест"</t>
  </si>
  <si>
    <t>ООО "Энергопромсервис"</t>
  </si>
  <si>
    <t>ЗАО "Научно-производственное предприятие "Вектор"</t>
  </si>
  <si>
    <t>ЗАО "ПЕТЕРБУРГЗЕРНОПРОДУКТ"</t>
  </si>
  <si>
    <t>ОАО "Кожа"</t>
  </si>
  <si>
    <t>ОАО "Ленпромгаз"</t>
  </si>
  <si>
    <t>ОАО "ТГК-1"</t>
  </si>
  <si>
    <t>ООО "Атлантик"</t>
  </si>
  <si>
    <t>ООО "Системы Безопасности Северо-Запад"</t>
  </si>
  <si>
    <t>ООО "Производственное объединение "Пекар"</t>
  </si>
  <si>
    <t>СПб ГУП "Петербургский метрополитен"</t>
  </si>
  <si>
    <t>ООО "ЭКОН"</t>
  </si>
  <si>
    <t>Месяц</t>
  </si>
  <si>
    <t>Январь</t>
  </si>
  <si>
    <t>Февраль</t>
  </si>
  <si>
    <t>Март</t>
  </si>
  <si>
    <t>Апрель</t>
  </si>
  <si>
    <t>Май</t>
  </si>
  <si>
    <t>Июнь</t>
  </si>
  <si>
    <t>Июль</t>
  </si>
  <si>
    <t>Август</t>
  </si>
  <si>
    <t>Сентябрь</t>
  </si>
  <si>
    <t>Октябрь</t>
  </si>
  <si>
    <t>Ноябрь</t>
  </si>
  <si>
    <t>Декабрь</t>
  </si>
  <si>
    <t>План</t>
  </si>
  <si>
    <t>Факт</t>
  </si>
  <si>
    <t>ОАО "РЖД" (Октябрьская дирекция по тепловодоснабжению - СП Центральной дирекции по тепловодоснабжению - филиала ОАО "РЖД")</t>
  </si>
  <si>
    <t>ЗАО "Энергетическая компания "Теплогарант"</t>
  </si>
  <si>
    <t>7814143498</t>
  </si>
  <si>
    <t>ООО "Акватерм"</t>
  </si>
  <si>
    <t>ООО "Теплодар"</t>
  </si>
  <si>
    <t>ООО "Питерэнерго"</t>
  </si>
  <si>
    <t>ОАО "Бавария"</t>
  </si>
  <si>
    <t>ООО "ГРАДСТРОЙ"</t>
  </si>
  <si>
    <t>ОАО "Завод слоистых пластиков"</t>
  </si>
  <si>
    <t>ОАО "Фирма Медполимер"</t>
  </si>
  <si>
    <t>ОАО "Морской завод Алмаз"</t>
  </si>
  <si>
    <t>ООО "Теплосервис"</t>
  </si>
  <si>
    <t>ООО "Энергетические системы"</t>
  </si>
  <si>
    <t>ООО "ЦМТ и НТС"</t>
  </si>
  <si>
    <t>ЗАО "СВ-Сити"</t>
  </si>
  <si>
    <t>ОАО "ДЦ "Кантемировский"</t>
  </si>
  <si>
    <t>ОАО "Иван Федоров"</t>
  </si>
  <si>
    <t>ООО "Троя"</t>
  </si>
  <si>
    <t>ЗАО "Завод металлоконструкций"</t>
  </si>
  <si>
    <t>ЗАО "МЕЗОНТЭК"</t>
  </si>
  <si>
    <t>ЗАО "Петроспирт"</t>
  </si>
  <si>
    <t>ЗАО "Редэс Лтд"</t>
  </si>
  <si>
    <t>ЗАО "Трест Ленмостострой"</t>
  </si>
  <si>
    <t>ОАО "ЛЕНПОЛИГРАФМАШ"</t>
  </si>
  <si>
    <t>ОАО ВО "Электроаппарат"</t>
  </si>
  <si>
    <t>ООО "Возрождение"</t>
  </si>
  <si>
    <t>ООО "ИнвестКонсалт"</t>
  </si>
  <si>
    <t>ООО "Цветочная 6"</t>
  </si>
  <si>
    <t>ОАО "ГОИ им. С. И. Вавилова"</t>
  </si>
  <si>
    <t>ОАО "Телерадиокомпания "Петербург"</t>
  </si>
  <si>
    <t>ОАО "Концерн "Гранит-Электрон"</t>
  </si>
  <si>
    <t>ООО "ТЭК объединения "Скороход"</t>
  </si>
  <si>
    <t>ООО "Институт Гипроникель"</t>
  </si>
  <si>
    <t>ООО "Инженерная компания"</t>
  </si>
  <si>
    <t>ООО "ЭНЕРГЭС"</t>
  </si>
  <si>
    <t>ЗАО "Сокол"</t>
  </si>
  <si>
    <t>ЗАО "РУСТ-95"</t>
  </si>
  <si>
    <t>Тульский филиал ОАО "Ростелеком"</t>
  </si>
  <si>
    <t>ОАО "Рыбокомбинат"</t>
  </si>
  <si>
    <t>ОАО "Штурманские приборы"</t>
  </si>
  <si>
    <t>ОАО "Конструкторское бюро специального машиностроения"</t>
  </si>
  <si>
    <t>ОАО "18 арсенал ВМФ"</t>
  </si>
  <si>
    <t>ОАО "Приморский парк Победы"</t>
  </si>
  <si>
    <t>ОАО "ЦКБ МТ "Рубин"</t>
  </si>
  <si>
    <t>ООО "Балтийский завод - Судостроение"</t>
  </si>
  <si>
    <t>ООО "Объединенные Пивоварни Хейникен"</t>
  </si>
  <si>
    <t>ОАО "ВНИИРА"</t>
  </si>
  <si>
    <t>ОАО "Стройметалконструкция"</t>
  </si>
  <si>
    <t>ООО "СК Северная Венеция"</t>
  </si>
  <si>
    <t>СПб ГБУЗ "Городская больница им. Н.А.Семашко"</t>
  </si>
  <si>
    <t>TSheet</t>
  </si>
  <si>
    <t>SheetOrgReestr</t>
  </si>
  <si>
    <t>RSheet</t>
  </si>
  <si>
    <t>OrgReestrTemp</t>
  </si>
  <si>
    <t>Инструкция</t>
  </si>
  <si>
    <t>Видимость</t>
  </si>
  <si>
    <t>Титульный</t>
  </si>
  <si>
    <t>ПФ</t>
  </si>
  <si>
    <t>INN</t>
  </si>
  <si>
    <t>KPP</t>
  </si>
  <si>
    <t>YEAR_PERIOD</t>
  </si>
  <si>
    <t>EXE_FIO</t>
  </si>
  <si>
    <t>EXE_POST</t>
  </si>
  <si>
    <t>EXE_EMAIL</t>
  </si>
  <si>
    <t>EXE_PHONE</t>
  </si>
  <si>
    <t>B_FIO</t>
  </si>
  <si>
    <t>B_POST</t>
  </si>
  <si>
    <t>Наименование</t>
  </si>
  <si>
    <t>Исполнитель. ФИО</t>
  </si>
  <si>
    <t>Исполнитель. Должность</t>
  </si>
  <si>
    <t>Исполнитель. E-mail</t>
  </si>
  <si>
    <t>Исполнитель. Номер телефона</t>
  </si>
  <si>
    <t>Руководитель.ФИО</t>
  </si>
  <si>
    <t>Руководитель.Должность</t>
  </si>
  <si>
    <t>Юридический адрес</t>
  </si>
  <si>
    <t>Почтовый адрес</t>
  </si>
  <si>
    <t>UAddress</t>
  </si>
  <si>
    <t>PAddress</t>
  </si>
  <si>
    <t>Лист</t>
  </si>
  <si>
    <t>Диапазон</t>
  </si>
  <si>
    <t>EndDataRow</t>
  </si>
  <si>
    <t>BeginDataRow</t>
  </si>
  <si>
    <t>Добавить</t>
  </si>
  <si>
    <t xml:space="preserve">*  </t>
  </si>
  <si>
    <t xml:space="preserve">Информация раскрывается не позднее 30 дней со дня принятия соответствующего решения.  Если какой-либо из показателей отсутствует, в ячейку обязательную для заполнения следует ввести «0» (для числовых показателей) и «-» (для текстовых). </t>
  </si>
  <si>
    <t>Наименование показателя</t>
  </si>
  <si>
    <t>1.</t>
  </si>
  <si>
    <t>2.</t>
  </si>
  <si>
    <t>3.</t>
  </si>
  <si>
    <t>4.</t>
  </si>
  <si>
    <t>WARM</t>
  </si>
  <si>
    <t xml:space="preserve">Шаблон Санкт-Петербургского регионального сегмента ЕИАС ФСТ России </t>
  </si>
  <si>
    <t>ОАО "ЛСР. Железобетон-СЗ"</t>
  </si>
  <si>
    <t>ОАО "СПб Завод ТЭМП"</t>
  </si>
  <si>
    <t>ООО "Светлана-Эстейт"</t>
  </si>
  <si>
    <t>ООО "ПТК-Терминал"</t>
  </si>
  <si>
    <t>ЗАО "Асфальтобетонный Завод "Магистраль"</t>
  </si>
  <si>
    <t>Вид деятельности</t>
  </si>
  <si>
    <t>KIND_ACTIVITY</t>
  </si>
  <si>
    <t>INV_P</t>
  </si>
  <si>
    <t>Наличие инвестпрограммы</t>
  </si>
  <si>
    <t>Ссылки на публикации</t>
  </si>
  <si>
    <t>Наименование источника</t>
  </si>
  <si>
    <t>Дата размещения информации</t>
  </si>
  <si>
    <t>Адрес сайта в сети Интернет</t>
  </si>
  <si>
    <t>Признаки</t>
  </si>
  <si>
    <t>Публикация</t>
  </si>
  <si>
    <t>На официальном сайте организации</t>
  </si>
  <si>
    <t>На сайте регулирующего органа</t>
  </si>
  <si>
    <t>PUBL</t>
  </si>
  <si>
    <t>Размещение в сети Интернет:</t>
  </si>
  <si>
    <t>Реквизиты источника</t>
  </si>
  <si>
    <t>Добавить источник публикации</t>
  </si>
  <si>
    <t>T_PUBL</t>
  </si>
  <si>
    <t>WARM.OPENINFO.BALANCE.4.178</t>
  </si>
  <si>
    <t>СТ-ТС.19</t>
  </si>
  <si>
    <t>СТ-ТС.20</t>
  </si>
  <si>
    <t xml:space="preserve">Информация об основных потребительских характеристиках регулируемых товаров и услуг *
</t>
  </si>
  <si>
    <t>№ п/п</t>
  </si>
  <si>
    <t>5.</t>
  </si>
  <si>
    <t>Количество аварий на тепловых сетях (единиц на километр)</t>
  </si>
  <si>
    <t>Количество аварий на  источниках тепловой энергии 
(единиц на источник)</t>
  </si>
  <si>
    <t>Показатели надежности и качества, установленные в соответствии с законодательством Российской Федерации</t>
  </si>
  <si>
    <t>Доля числа исполненных в срок договоров  о подключении  (технологическом присоединении)</t>
  </si>
  <si>
    <t xml:space="preserve">Средняя продолжительность рассмотрения заявок на подключение (технологическое присоединение) (дней)
</t>
  </si>
  <si>
    <t>Информация по форме раскрывается регулируемой организацией не позднее 30 календарных дней со дня направления годового бухгалтерского баланса в налоговые органы.</t>
  </si>
  <si>
    <t>Информация об основных показателях финансово-хозяйственной  деятельности регулируемой организации, включая структуру основных производственных затрат в сфере теплоснабжения</t>
  </si>
  <si>
    <t>Передача тепловой энергии</t>
  </si>
  <si>
    <t>Производство теплоносителя</t>
  </si>
  <si>
    <t>Передача теплоносителя</t>
  </si>
  <si>
    <t>Себестоимость производимых товаров (оказываемых услуг) по регулируемому виду деятельности (тыс.рублей)</t>
  </si>
  <si>
    <t>2.1.</t>
  </si>
  <si>
    <t>Расходы на покупаемую тепловую энергию  (мощность), теплоноситель</t>
  </si>
  <si>
    <t>тыс. руб.</t>
  </si>
  <si>
    <t>Выручка от регулируемого вида деятельности с разбивкой по видам деятельности</t>
  </si>
  <si>
    <t>Расходы на топливо, всего, в том числе:</t>
  </si>
  <si>
    <t>Стоимость за единицу объема</t>
  </si>
  <si>
    <t>Объем</t>
  </si>
  <si>
    <t>Способ приобретения</t>
  </si>
  <si>
    <t>Стоимость доставки</t>
  </si>
  <si>
    <t>2.2.</t>
  </si>
  <si>
    <t>2.3.</t>
  </si>
  <si>
    <t xml:space="preserve">Расходы на покупаемую электрическую энергию (мощность), используемую в технологическом процессе </t>
  </si>
  <si>
    <t>2.3.1.</t>
  </si>
  <si>
    <t>Средневзвешенная стоимость 1 кВт·ч</t>
  </si>
  <si>
    <t>2.3.2.</t>
  </si>
  <si>
    <t>Объем приобретения электрической энергии</t>
  </si>
  <si>
    <t>2.4.</t>
  </si>
  <si>
    <t>Расходы на приобретение холодной воды, используемой в технологическом процессе</t>
  </si>
  <si>
    <t>2.5.</t>
  </si>
  <si>
    <t>Расходы на химические реагенты, используемые в технологическом процессе</t>
  </si>
  <si>
    <t>2.6.</t>
  </si>
  <si>
    <t>Расходы на оплату труда и отчисления на социальные нужды основного производственного персонала</t>
  </si>
  <si>
    <t>2.7.</t>
  </si>
  <si>
    <t>Расходы на оплату труда и отчисления на социальные нужды административно-управленческого персонала</t>
  </si>
  <si>
    <t>2.8.</t>
  </si>
  <si>
    <t xml:space="preserve">Расходы на амортизацию основных производственных средств </t>
  </si>
  <si>
    <t>2.9.</t>
  </si>
  <si>
    <t>Расходы на аренду имущества, используемого для осуществления регулируемого вида деятельности</t>
  </si>
  <si>
    <t>2.10.</t>
  </si>
  <si>
    <t>Общепроизводственные расходы</t>
  </si>
  <si>
    <t>2.10.1.</t>
  </si>
  <si>
    <t>Расходы на текущий ремонт</t>
  </si>
  <si>
    <t>2.10.2.</t>
  </si>
  <si>
    <t>Расходы на капитальный ремонт</t>
  </si>
  <si>
    <t>2.11.</t>
  </si>
  <si>
    <t>Общехозяйственные расходы</t>
  </si>
  <si>
    <t>2.11.1.</t>
  </si>
  <si>
    <t>Объем товаров и услуг</t>
  </si>
  <si>
    <t>Стоимость товаров и услуг за единицу объема</t>
  </si>
  <si>
    <t>Способ приобретения товаров и услуг</t>
  </si>
  <si>
    <t>2.11.2.</t>
  </si>
  <si>
    <t>2.12.</t>
  </si>
  <si>
    <t>Расходы на капитальный и текущий ремонт основных производственных средств, в том числе по организациям, сумма оплаты услуг которых превышает 20 процентов суммы расходов по указанной статье расходов:</t>
  </si>
  <si>
    <t>2.13.</t>
  </si>
  <si>
    <t xml:space="preserve">Прочие расходы, относимые на регулируемые виды деятельности </t>
  </si>
  <si>
    <t>3.1.</t>
  </si>
  <si>
    <t>4.1.</t>
  </si>
  <si>
    <t>4.2.</t>
  </si>
  <si>
    <t xml:space="preserve">За счет стоимости  переоценки </t>
  </si>
  <si>
    <t>6.</t>
  </si>
  <si>
    <t>Годовая бухгалтерская отчетность, включая бухгалтерский баланс и приложения к нему (раскрывается регулируемыми организациями, выручка от регулируемой деятельности  которых превышает 80 процентов совокупной  выручки за отчетный год)</t>
  </si>
  <si>
    <t>7.</t>
  </si>
  <si>
    <t>8.</t>
  </si>
  <si>
    <t>9.</t>
  </si>
  <si>
    <t>10.</t>
  </si>
  <si>
    <t>11.</t>
  </si>
  <si>
    <t>11.1.</t>
  </si>
  <si>
    <t>11.2.</t>
  </si>
  <si>
    <t>12.</t>
  </si>
  <si>
    <t>13.</t>
  </si>
  <si>
    <t>14.</t>
  </si>
  <si>
    <t>15.</t>
  </si>
  <si>
    <t>16.</t>
  </si>
  <si>
    <t>17.</t>
  </si>
  <si>
    <t>18.</t>
  </si>
  <si>
    <t>Удалить</t>
  </si>
  <si>
    <t>Сайт Комитета по тарифам Санкт-Петербурга</t>
  </si>
  <si>
    <t>http://www.tarifspb.ru</t>
  </si>
  <si>
    <t>MET_GROUP</t>
  </si>
  <si>
    <t>тыс. м3</t>
  </si>
  <si>
    <t>Чистая прибыль, полученная от регулируемого вида деятельности</t>
  </si>
  <si>
    <t>Размер чистой прибыли, полученный от регулируемого вида деятельности, израсходованный на финансирование мероприятий, предусмотренных инвестиционной программой</t>
  </si>
  <si>
    <t>Изменение стоимости основных фондов , в том числе:</t>
  </si>
  <si>
    <t>За счет ввода в эксплуатацию (вывода из эксплуатации) основных фондов</t>
  </si>
  <si>
    <t>Валовая прибыль от реализации товаров и оказания услуг по регулируемому виду деятельности</t>
  </si>
  <si>
    <t>Гкал/ч</t>
  </si>
  <si>
    <t>Установленная тепловая мощность объектов основных фондов ( с разделением по источникам тепловой энергии)</t>
  </si>
  <si>
    <t>Тепловая нагрузка по договорам, заключенным в рамках осуществления регулируемых видов деятельности</t>
  </si>
  <si>
    <t>тыс.Гкал</t>
  </si>
  <si>
    <t>(человек)</t>
  </si>
  <si>
    <t>человек</t>
  </si>
  <si>
    <t>кг у.т./Гкал</t>
  </si>
  <si>
    <t>тыс.кВт·ч/Гкал</t>
  </si>
  <si>
    <t>куб.м/Гкал</t>
  </si>
  <si>
    <t>Удельный расход холодной воды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t>
  </si>
  <si>
    <t>Удельный расход электрической энергии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t>
  </si>
  <si>
    <t>Удельный расход условного топлива на единицу тепловой энергии, отпускаемой в тепловую сеть с разбивкой по источникам тепловой энергии</t>
  </si>
  <si>
    <t>Среднесписочная численность административно-управленческого персонала</t>
  </si>
  <si>
    <t>Среднесписочная численность основного производственного персонала</t>
  </si>
  <si>
    <t>Фактический объем потерь при передаче тепловой энергии</t>
  </si>
  <si>
    <t>Объем вырабатываемой регулируемой организацией тепловой энергии</t>
  </si>
  <si>
    <t>Объем покупаемой регулируемой организацией тепловой энергии</t>
  </si>
  <si>
    <t>Объем тепловой энергии, отпускаемой потребителям, по договорам, заключенным в рамках осуществления регулируемых видов деятельности</t>
  </si>
  <si>
    <t>Объем, определенный по приборам учета</t>
  </si>
  <si>
    <t>Объем, определенный расчетным путем (по нормативам потребления коммунальных услуг)</t>
  </si>
  <si>
    <t>Нормативы технологических потерь при передаче тепловой энергии, теплоносителя по тепловым сетям, утвержденных уполномоченным органом</t>
  </si>
  <si>
    <t>Итоги финансово-хозяйственной деятельности за год</t>
  </si>
  <si>
    <t>Номер печатного издания</t>
  </si>
  <si>
    <t>Дата печатного издания</t>
  </si>
  <si>
    <t>Вестник Комитета по тарифам Санкт-Петербурга</t>
  </si>
  <si>
    <t>Paper</t>
  </si>
  <si>
    <t>F17</t>
  </si>
  <si>
    <t>G17</t>
  </si>
  <si>
    <t>H17</t>
  </si>
  <si>
    <t>Выполнение утвержденной инвестиционной программы</t>
  </si>
  <si>
    <t>торги/аукционы</t>
  </si>
  <si>
    <t>прямые договора без торгов</t>
  </si>
  <si>
    <t>прочее</t>
  </si>
  <si>
    <t>P_METHOD</t>
  </si>
  <si>
    <t>газ природный по регулируемой цене</t>
  </si>
  <si>
    <t>газ природный по нерегулируемой цене</t>
  </si>
  <si>
    <t>газ сжиженный</t>
  </si>
  <si>
    <t>кг</t>
  </si>
  <si>
    <t>газовый конденсат</t>
  </si>
  <si>
    <t>тонны</t>
  </si>
  <si>
    <t>гшз</t>
  </si>
  <si>
    <t>мазут</t>
  </si>
  <si>
    <t>нефть</t>
  </si>
  <si>
    <t>дизельное топливо</t>
  </si>
  <si>
    <t>уголь бурый</t>
  </si>
  <si>
    <t>уголь каменный</t>
  </si>
  <si>
    <t>торф</t>
  </si>
  <si>
    <t>дрова</t>
  </si>
  <si>
    <t>м3</t>
  </si>
  <si>
    <t>опил</t>
  </si>
  <si>
    <t>отходы березовые</t>
  </si>
  <si>
    <t>отходы осиновые</t>
  </si>
  <si>
    <t>печное топливо</t>
  </si>
  <si>
    <t>пилеты</t>
  </si>
  <si>
    <t>смола</t>
  </si>
  <si>
    <t>щепа</t>
  </si>
  <si>
    <t>горючий сланец</t>
  </si>
  <si>
    <t>керосин</t>
  </si>
  <si>
    <t>кислородно-водородная смесь</t>
  </si>
  <si>
    <t>электроэнергия (НН)</t>
  </si>
  <si>
    <t>тыс.кВт ч</t>
  </si>
  <si>
    <t>электроэнергия (СН1)</t>
  </si>
  <si>
    <t>электроэнергия (СН2)</t>
  </si>
  <si>
    <t>электроэнергия (ВН)</t>
  </si>
  <si>
    <t>мощность</t>
  </si>
  <si>
    <t>тыс.кВт</t>
  </si>
  <si>
    <t>`</t>
  </si>
  <si>
    <t>Публикация в печатном издании (форма СТ-ТС.20) :</t>
  </si>
  <si>
    <t>7811038093</t>
  </si>
  <si>
    <t>Производство тепловой энергии, Реализация теплоносителя, Услуги по передаче тепловой энергии</t>
  </si>
  <si>
    <t>ЗАО "Гостиница "Туррис"</t>
  </si>
  <si>
    <t>7830002575</t>
  </si>
  <si>
    <t>ЗАО "Группа Прайм"</t>
  </si>
  <si>
    <t>7825696286</t>
  </si>
  <si>
    <t>784001001</t>
  </si>
  <si>
    <t>7811001706</t>
  </si>
  <si>
    <t>Услуги по передаче тепловой энергии, Реализация теплоносителя, Производство тепловой энергии</t>
  </si>
  <si>
    <t>7802154287</t>
  </si>
  <si>
    <t>7813182825</t>
  </si>
  <si>
    <t>ЗАО "Невский завод"</t>
  </si>
  <si>
    <t>7806369727</t>
  </si>
  <si>
    <t>7810480407</t>
  </si>
  <si>
    <t>ЗАО "Пансионат "Балтиец"</t>
  </si>
  <si>
    <t>7805093610</t>
  </si>
  <si>
    <t>7805113497</t>
  </si>
  <si>
    <t>997650001</t>
  </si>
  <si>
    <t>7805002518</t>
  </si>
  <si>
    <t>7728120384</t>
  </si>
  <si>
    <t>770501001</t>
  </si>
  <si>
    <t>7801059070</t>
  </si>
  <si>
    <t>7816206305</t>
  </si>
  <si>
    <t>7810014646</t>
  </si>
  <si>
    <t>7830002617</t>
  </si>
  <si>
    <t>ИХС РАН</t>
  </si>
  <si>
    <t>7801019101</t>
  </si>
  <si>
    <t>Комитет по тарифам Санкт-Петербурга</t>
  </si>
  <si>
    <t>7826692894</t>
  </si>
  <si>
    <t>Производство тепловой энергии, Услуги по захоронению твердых бытовых отходов</t>
  </si>
  <si>
    <t>МРФ "Северо-Запад" ОАО "Ростелеком"</t>
  </si>
  <si>
    <t>7707049388</t>
  </si>
  <si>
    <t>7843311429</t>
  </si>
  <si>
    <t>ОАО "20 АРЗ"</t>
  </si>
  <si>
    <t>7820309254</t>
  </si>
  <si>
    <t>ОАО "61 БТРЗ"</t>
  </si>
  <si>
    <t>7819310752</t>
  </si>
  <si>
    <t>781901001</t>
  </si>
  <si>
    <t>Услуги по передаче тепловой энергии, Производство тепловой энергии, Реализация теплоносителя</t>
  </si>
  <si>
    <t>7813045071</t>
  </si>
  <si>
    <t>7801236681</t>
  </si>
  <si>
    <t>Реализация теплоносителя, Услуги по передаче тепловой энергии, Производство тепловой энергии</t>
  </si>
  <si>
    <t>7825115990</t>
  </si>
  <si>
    <t>Услуги по водоотведению, Услуги по передаче тепловой энергии, Производство тепловой энергии, Услуги по очистке сточных вод, Услуги по холодному водоснабжению</t>
  </si>
  <si>
    <t>ОАО "ДОЗ-2"</t>
  </si>
  <si>
    <t>ОАО "Завод ЭЛЕКТРОПУЛЬТ"</t>
  </si>
  <si>
    <t>Передача тепловой энергии других ЭСО, Услуги по передаче тепловой энергии, Производство тепловой энергии</t>
  </si>
  <si>
    <t>ОАО "Интер РАО - Электрогенерация" (филиал "Северо-Западная ТЭЦ")</t>
  </si>
  <si>
    <t>ОАО "КИНОСТУДИЯ "ЛЕНФИЛЬМ"</t>
  </si>
  <si>
    <t>ОАО "ЛКХП Кирова"</t>
  </si>
  <si>
    <t>ОАО "МЗ "Арсенал"</t>
  </si>
  <si>
    <t>Производство тепловой энергии, Услуги по передаче тепловой энергии, Реализация теплоносителя</t>
  </si>
  <si>
    <t>Производство электрической и тепловой энергии в режиме комбинированной выработки, Производство тепловой энергии, Реализация теплоносителя</t>
  </si>
  <si>
    <t>Передача тепловой энергии других ЭСО, Услуги по передаче тепловой энергии</t>
  </si>
  <si>
    <t>ОАО "УИФК"</t>
  </si>
  <si>
    <t>ООО "АЛЬТЕРНАТИВА"</t>
  </si>
  <si>
    <t>ООО "Бавария"</t>
  </si>
  <si>
    <t>ООО "Газпром трансгаз Санкт-Петербург"</t>
  </si>
  <si>
    <t>ООО "Зеленый дом"</t>
  </si>
  <si>
    <t>Реализация теплоносителя, Услуги по горячему водоснабжению, Производство тепловой энергии, Услуги по передаче тепловой энергии</t>
  </si>
  <si>
    <t>Реализация теплоносителя, Производство тепловой энергии, Услуги по передаче тепловой энергии</t>
  </si>
  <si>
    <t>ООО "ЛЕСПРОМ СПб"</t>
  </si>
  <si>
    <t>Производство тепловой энергии, Производство электрической и тепловой энергии в режиме комбинированной выработки, Реализация теплоносителя</t>
  </si>
  <si>
    <t>ООО "Степан Разин Девелопмент"</t>
  </si>
  <si>
    <t>Услуги по горячему водоснабжению, Производство тепловой энергии, Услуги по передаче тепловой энергии</t>
  </si>
  <si>
    <t>ООО "ТеплоЭнергоВент"</t>
  </si>
  <si>
    <t>ООО "Теплоснабжающая компания 282"</t>
  </si>
  <si>
    <t>ООО "Технопарк №1"</t>
  </si>
  <si>
    <t>ООО "Хлебтранс СПб"</t>
  </si>
  <si>
    <t>ООО "ЭнергоРесурс 2005"</t>
  </si>
  <si>
    <t>ООО "ЮИТ Сервис"</t>
  </si>
  <si>
    <t>ООО УК "Лэмз"</t>
  </si>
  <si>
    <t>Университет ИТМО</t>
  </si>
  <si>
    <t>ФГБНУ ВИР</t>
  </si>
  <si>
    <t>ФГБОУ ВПО "СПбГПУ"</t>
  </si>
  <si>
    <t>ФГБОУ ВПО ПГУПС</t>
  </si>
  <si>
    <t>ФГБУН Институт прикладной астрономии Российской академии наук</t>
  </si>
  <si>
    <t>ФГКУ "346 СЦ МЧС"</t>
  </si>
  <si>
    <t>ФГУП "Кронштадтский морской завод"</t>
  </si>
  <si>
    <t>ФКОУ ДПО Санкт-Петербургский ИПКР ФСИН России</t>
  </si>
  <si>
    <t>Версия 1.2</t>
  </si>
  <si>
    <t>АО "Василеостровская Фабрика"</t>
  </si>
  <si>
    <t>АО "НИИ командных приборов"</t>
  </si>
  <si>
    <t>7805654288</t>
  </si>
  <si>
    <t>АО "Первый контейнерный терминал"</t>
  </si>
  <si>
    <t>Производство тепловой энергии, Услуги по передаче тепловой энергии, Речной порт</t>
  </si>
  <si>
    <t>АО "Юго-Западная ТЭЦ"</t>
  </si>
  <si>
    <t>7813323258</t>
  </si>
  <si>
    <t>ГАО РАН</t>
  </si>
  <si>
    <t>7810207327</t>
  </si>
  <si>
    <t>Услуги по водоотведению, Услуги по передаче тепловой энергии, Услуги по очистке сточных вод, Производство тепловой энергии, Услуги по холодному водоснабжению, Реализация теплоносителя</t>
  </si>
  <si>
    <t>Реализация теплоносителя, Услуги по передаче тепловой энергии, Транспортные услуги, оказываемые на подъездных ж\д путях, Производство тепловой энергии, Передача тепловой энергии других ЭСО</t>
  </si>
  <si>
    <t>Производство тепловой энергии, Реализация теплоносителя, Услуги по передаче тепловой энергии, Производство электрической и тепловой энергии в режиме комбинированной выработки</t>
  </si>
  <si>
    <t>ЗАО "ЗМК-ИК"</t>
  </si>
  <si>
    <t>7811500159</t>
  </si>
  <si>
    <t>Услуги по передаче тепловой энергии, Производство тепловой энергии, Услуги по передаче электрической энергии, Услуги по холодному водоснабжению, Услуги по очистке сточных вод, Услуги по водоотведению</t>
  </si>
  <si>
    <t>Услуги по водоотведению, Услуги по очистке сточных вод, Услуги по холодному водоснабжению, Производство тепловой энергии, Услуги по передаче тепловой энергии</t>
  </si>
  <si>
    <t>ЗАО "ЭКСИ-Банк"</t>
  </si>
  <si>
    <t>7831000940</t>
  </si>
  <si>
    <t>783501001</t>
  </si>
  <si>
    <t>Услуги по передаче тепловой энергии, Передача тепловой энергии других ЭСО, Производство тепловой энергии</t>
  </si>
  <si>
    <t>Услуги по водоотведению, Услуги по транспортированию стоков, Производство тепловой энергии, Услуги по холодному водоснабжению, Услуги по передаче тепловой энергии, Услуги по очистке сточных вод</t>
  </si>
  <si>
    <t>784243001</t>
  </si>
  <si>
    <t>Услуги по передаче электрической энергии, Производство тепловой энергии, Услуги по холодному водоснабжению, Услуги по водоотведению, Услуги по передаче тепловой энергии, Услуги по очистке сточных вод, Реализация теплоносителя</t>
  </si>
  <si>
    <t>Услуги по холодному водоснабжению, Услуги по передаче тепловой энергии, Услуги по очистке сточных вод, Производство тепловой энергии, Услуги по водоотведению</t>
  </si>
  <si>
    <t>Услуги по передаче тепловой энергии, Производство тепловой энергии, Передача тепловой энергии других ЭСО</t>
  </si>
  <si>
    <t>Услуги по транспортированию стоков, Услуги по водоотведению, Реализация теплоносителя, Услуги по очистке сточных вод, Производство тепловой энергии, Производство электрической и тепловой энергии в режиме комбинированной выработки</t>
  </si>
  <si>
    <t>Услуги по очистке сточных вод, Производство тепловой энергии, Услуги по горячему водоснабжению, Реализация теплоносителя, Услуги по водоотведению, Услуги по холодному водоснабжению, Услуги по передаче тепловой энергии, Услуги по передаче электрической энергии</t>
  </si>
  <si>
    <t>Производство тепловой энергии, Услуги по холодному водоснабжению, Услуги по водоотведению, Услуги по передаче электрической энергии, Реализация теплоносителя, Услуги по передаче тепловой энергии, Речной порт, Услуги по очистке сточных вод</t>
  </si>
  <si>
    <t>Производство электрической и тепловой энергии в режиме комбинированной выработки, Производство тепловой энергии, Реализация теплоносителя, Услуги по передаче тепловой энергии</t>
  </si>
  <si>
    <t>Услуги по очистке сточных вод, Услуги по водоотведению, Услуги по холодному водоснабжению, Производство тепловой энергии, Услуги по передаче тепловой энергии, Услуги по передаче электрической энергии</t>
  </si>
  <si>
    <t>Услуги по горячему водоснабжению, Реализация теплоносителя, Услуги по передаче тепловой энергии, Производство тепловой энергии, Услуги по холодному водоснабжению</t>
  </si>
  <si>
    <t>Услуги по передаче тепловой энергии, Услуги по водоотведению, Услуги по холодному водоснабжению, Услуги по очистке сточных вод, Производство тепловой энергии, Реализация теплоносителя</t>
  </si>
  <si>
    <t>Транспортные услуги, оказываемые на подъездных ж\д путях, Производство тепловой энергии, Реализация теплоносителя, Производство электрической и тепловой энергии в режиме комбинированной выработки</t>
  </si>
  <si>
    <t>Реализация теплоносителя, Производство тепловой энергии, Услуги по горячему водоснабжению, Услуги по передаче тепловой энергии</t>
  </si>
  <si>
    <t>ООО "Аквастим"</t>
  </si>
  <si>
    <t>ООО "Александро-Невская мануфактура"</t>
  </si>
  <si>
    <t>Услуги по холодному водоснабжению, Производство тепловой энергии, Услуги по очистке сточных вод, Услуги по передаче электрической энергии, Аэропорт, Услуги по водоотведению, Услуги по передаче тепловой энергии, Реализация теплоносителя</t>
  </si>
  <si>
    <t>Реализация теплоносителя, Услуги по горячему водоснабжению, Услуги по передаче тепловой энергии, Производство тепловой энергии</t>
  </si>
  <si>
    <t>ООО "МЕЗОНТЭК"</t>
  </si>
  <si>
    <t>ООО "ПРОМ ИМПУЛЬС"</t>
  </si>
  <si>
    <t>Производство тепловой энергии, Передача тепловой энергии других ЭСО, Услуги по передаче тепловой энергии, Реализация теплоносителя, Услуги по горячему водоснабжению</t>
  </si>
  <si>
    <t>Услуги по передаче электрической энергии, Производство тепловой энергии, Услуги по передаче тепловой энергии</t>
  </si>
  <si>
    <t>ООО "Прометей"</t>
  </si>
  <si>
    <t>Услуги по горячему водоснабжению, Реализация теплоносителя, Услуги по водоотведению, Услуги по холодному водоснабжению, Услуги по очистке сточных вод, Услуги по передаче тепловой энергии, Производство тепловой энергии</t>
  </si>
  <si>
    <t>ООО "ТЕПЛОЭНЕРГО"</t>
  </si>
  <si>
    <t>Производство тепловой энергии, Услуги по передаче тепловой энергии, Услуги по горячему водоснабжению</t>
  </si>
  <si>
    <t>Реализация теплоносителя, Производство тепловой энергии, Услуги по передаче тепловой энергии, Услуги по горячему водоснабжению</t>
  </si>
  <si>
    <t>Услуги по горячему водоснабжению, Услуги по передаче тепловой энергии, Производство тепловой энергии</t>
  </si>
  <si>
    <t>Реализация теплоносителя, Услуги по передаче тепловой энергии, Услуги по очистке сточных вод, Услуги по водоотведению, Производство тепловой энергии, Передача тепловой энергии других ЭСО</t>
  </si>
  <si>
    <t>Услуги по очистке сточных вод, Услуги по передаче тепловой энергии, Услуги по холодному водоснабжению, Услуги по водоотведению, Производство тепловой энергии</t>
  </si>
  <si>
    <t>Реализация теплоносителя, Производство тепловой энергии</t>
  </si>
  <si>
    <t>ООО "Энергогазмонтаж"</t>
  </si>
  <si>
    <t>ПАО "Техприбор"</t>
  </si>
  <si>
    <t>Услуги по водоотведению, Услуги по передаче электрической энергии, Услуги по очистке сточных вод, Наземный маршрутный транспорт и метрополитен, Услуги по холодному водоснабжению, Услуги по передаче тепловой энергии, Производство тепловой энергии</t>
  </si>
  <si>
    <t>ФГБОУ ВО "ГУМРФ имени адмирала С.О. Макарова"</t>
  </si>
  <si>
    <t>ФГБОУ ВПО "СПбГАВМ"</t>
  </si>
  <si>
    <t xml:space="preserve"> Реестр организаций обновлен:24.04.2015 10:03:08</t>
  </si>
  <si>
    <t>Нет</t>
  </si>
  <si>
    <t>Кудрявцев Александр Анатольевич</t>
  </si>
  <si>
    <t>Гененральный директор</t>
  </si>
  <si>
    <t>Савельева Ольга Владимировна</t>
  </si>
  <si>
    <t>специалист организации производства</t>
  </si>
  <si>
    <t>(812)363-28-12</t>
  </si>
  <si>
    <t>office@energoinvest.info</t>
  </si>
  <si>
    <t>191186, Санкт-Петербург, набережная реки Мойки, д. 24, лит. Б, пом. 17-Н</t>
  </si>
  <si>
    <t>192012, Санкт-Петербург, пр. Обуховской обороны, д. 112, корпус 2, лит. И</t>
  </si>
  <si>
    <t>тыс. куб. м.</t>
  </si>
  <si>
    <t>Работы по ремонту оборудования котеьлных ООО "ЭнергоИнвест" на 2016 год</t>
  </si>
  <si>
    <t>№4</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</si>
</sst>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lt;=9999999]###\-####;\(###\)\ ###\-####"/>
    <numFmt numFmtId="174" formatCode="[$-FC19]d\ mmmm\ yyyy\ &quot;г.&quot;"/>
    <numFmt numFmtId="175" formatCode="#,##0.0"/>
    <numFmt numFmtId="176" formatCode="0.0%"/>
    <numFmt numFmtId="177" formatCode="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F400]h:mm:ss\ AM/PM"/>
    <numFmt numFmtId="183" formatCode="_-* #,##0.00\ _р_._-;\-* #,##0.00\ _р_._-;_-* &quot;-&quot;??\ _р_._-;_-@_-"/>
    <numFmt numFmtId="184" formatCode="0.000%"/>
    <numFmt numFmtId="185" formatCode="0.0"/>
  </numFmts>
  <fonts count="54">
    <font>
      <sz val="9"/>
      <color theme="1"/>
      <name val="Tahoma"/>
      <family val="2"/>
    </font>
    <font>
      <sz val="9"/>
      <color indexed="8"/>
      <name val="Tahoma"/>
      <family val="2"/>
    </font>
    <font>
      <sz val="10"/>
      <name val="Arial Cyr"/>
      <family val="0"/>
    </font>
    <font>
      <sz val="9"/>
      <color indexed="10"/>
      <name val="Tahoma"/>
      <family val="2"/>
    </font>
    <font>
      <b/>
      <sz val="10"/>
      <name val="Tahoma"/>
      <family val="2"/>
    </font>
    <font>
      <sz val="9"/>
      <name val="Tahoma"/>
      <family val="2"/>
    </font>
    <font>
      <b/>
      <sz val="9"/>
      <name val="Tahoma"/>
      <family val="2"/>
    </font>
    <font>
      <sz val="8"/>
      <name val="Verdana"/>
      <family val="2"/>
    </font>
    <font>
      <sz val="9"/>
      <color indexed="9"/>
      <name val="Tahoma"/>
      <family val="2"/>
    </font>
    <font>
      <sz val="10"/>
      <name val="Arial"/>
      <family val="2"/>
    </font>
    <font>
      <b/>
      <u val="single"/>
      <sz val="9"/>
      <color indexed="12"/>
      <name val="Tahoma"/>
      <family val="2"/>
    </font>
    <font>
      <sz val="11"/>
      <color indexed="8"/>
      <name val="Calibri"/>
      <family val="2"/>
    </font>
    <font>
      <b/>
      <sz val="9"/>
      <color indexed="8"/>
      <name val="Tahoma"/>
      <family val="2"/>
    </font>
    <font>
      <sz val="9"/>
      <color indexed="17"/>
      <name val="Tahoma"/>
      <family val="2"/>
    </font>
    <font>
      <b/>
      <sz val="9"/>
      <color indexed="17"/>
      <name val="Tahoma"/>
      <family val="2"/>
    </font>
    <font>
      <sz val="11"/>
      <color indexed="8"/>
      <name val="Tahoma"/>
      <family val="2"/>
    </font>
    <font>
      <sz val="10"/>
      <color indexed="8"/>
      <name val="Verdana"/>
      <family val="2"/>
    </font>
    <font>
      <b/>
      <sz val="9"/>
      <color indexed="55"/>
      <name val="Tahoma"/>
      <family val="2"/>
    </font>
    <font>
      <sz val="8"/>
      <color indexed="9"/>
      <name val="Tahoma"/>
      <family val="2"/>
    </font>
    <font>
      <b/>
      <sz val="10"/>
      <color indexed="8"/>
      <name val="Tahoma"/>
      <family val="2"/>
    </font>
    <font>
      <sz val="8"/>
      <name val="Tahoma"/>
      <family val="2"/>
    </font>
    <font>
      <sz val="9"/>
      <color indexed="62"/>
      <name val="Tahoma"/>
      <family val="2"/>
    </font>
    <font>
      <b/>
      <sz val="9"/>
      <color indexed="63"/>
      <name val="Tahoma"/>
      <family val="2"/>
    </font>
    <font>
      <b/>
      <sz val="9"/>
      <color indexed="52"/>
      <name val="Tahoma"/>
      <family val="2"/>
    </font>
    <font>
      <u val="single"/>
      <sz val="9"/>
      <color indexed="12"/>
      <name val="Tahoma"/>
      <family val="2"/>
    </font>
    <font>
      <b/>
      <sz val="15"/>
      <color indexed="56"/>
      <name val="Tahoma"/>
      <family val="2"/>
    </font>
    <font>
      <b/>
      <sz val="13"/>
      <color indexed="56"/>
      <name val="Tahoma"/>
      <family val="2"/>
    </font>
    <font>
      <b/>
      <sz val="11"/>
      <color indexed="56"/>
      <name val="Tahoma"/>
      <family val="2"/>
    </font>
    <font>
      <b/>
      <sz val="9"/>
      <color indexed="9"/>
      <name val="Tahoma"/>
      <family val="2"/>
    </font>
    <font>
      <b/>
      <sz val="18"/>
      <color indexed="56"/>
      <name val="Cambria"/>
      <family val="2"/>
    </font>
    <font>
      <sz val="9"/>
      <color indexed="60"/>
      <name val="Tahoma"/>
      <family val="2"/>
    </font>
    <font>
      <u val="single"/>
      <sz val="9"/>
      <color indexed="20"/>
      <name val="Tahoma"/>
      <family val="2"/>
    </font>
    <font>
      <sz val="9"/>
      <color indexed="20"/>
      <name val="Tahoma"/>
      <family val="2"/>
    </font>
    <font>
      <i/>
      <sz val="9"/>
      <color indexed="23"/>
      <name val="Tahoma"/>
      <family val="2"/>
    </font>
    <font>
      <sz val="9"/>
      <color indexed="52"/>
      <name val="Tahoma"/>
      <family val="2"/>
    </font>
    <font>
      <sz val="9"/>
      <color theme="0"/>
      <name val="Tahoma"/>
      <family val="2"/>
    </font>
    <font>
      <sz val="9"/>
      <color rgb="FF3F3F76"/>
      <name val="Tahoma"/>
      <family val="2"/>
    </font>
    <font>
      <b/>
      <sz val="9"/>
      <color rgb="FF3F3F3F"/>
      <name val="Tahoma"/>
      <family val="2"/>
    </font>
    <font>
      <b/>
      <sz val="9"/>
      <color rgb="FFFA7D00"/>
      <name val="Tahoma"/>
      <family val="2"/>
    </font>
    <font>
      <u val="single"/>
      <sz val="9"/>
      <color theme="10"/>
      <name val="Tahoma"/>
      <family val="2"/>
    </font>
    <font>
      <b/>
      <sz val="15"/>
      <color theme="3"/>
      <name val="Tahoma"/>
      <family val="2"/>
    </font>
    <font>
      <b/>
      <sz val="13"/>
      <color theme="3"/>
      <name val="Tahoma"/>
      <family val="2"/>
    </font>
    <font>
      <b/>
      <sz val="11"/>
      <color theme="3"/>
      <name val="Tahoma"/>
      <family val="2"/>
    </font>
    <font>
      <b/>
      <sz val="9"/>
      <color theme="1"/>
      <name val="Tahoma"/>
      <family val="2"/>
    </font>
    <font>
      <b/>
      <sz val="9"/>
      <color theme="0"/>
      <name val="Tahoma"/>
      <family val="2"/>
    </font>
    <font>
      <b/>
      <sz val="18"/>
      <color theme="3"/>
      <name val="Cambria"/>
      <family val="2"/>
    </font>
    <font>
      <sz val="9"/>
      <color rgb="FF9C6500"/>
      <name val="Tahoma"/>
      <family val="2"/>
    </font>
    <font>
      <sz val="11"/>
      <color theme="1"/>
      <name val="Calibri"/>
      <family val="2"/>
    </font>
    <font>
      <u val="single"/>
      <sz val="9"/>
      <color theme="11"/>
      <name val="Tahoma"/>
      <family val="2"/>
    </font>
    <font>
      <sz val="9"/>
      <color rgb="FF9C0006"/>
      <name val="Tahoma"/>
      <family val="2"/>
    </font>
    <font>
      <i/>
      <sz val="9"/>
      <color rgb="FF7F7F7F"/>
      <name val="Tahoma"/>
      <family val="2"/>
    </font>
    <font>
      <sz val="9"/>
      <color rgb="FFFA7D00"/>
      <name val="Tahoma"/>
      <family val="2"/>
    </font>
    <font>
      <sz val="9"/>
      <color rgb="FFFF0000"/>
      <name val="Tahoma"/>
      <family val="2"/>
    </font>
    <font>
      <sz val="9"/>
      <color rgb="FF006100"/>
      <name val="Tahoma"/>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31"/>
        <bgColor indexed="64"/>
      </patternFill>
    </fill>
    <fill>
      <patternFill patternType="solid">
        <fgColor indexed="22"/>
        <bgColor indexed="64"/>
      </patternFill>
    </fill>
    <fill>
      <patternFill patternType="solid">
        <fgColor indexed="10"/>
        <bgColor indexed="64"/>
      </patternFill>
    </fill>
    <fill>
      <patternFill patternType="solid">
        <fgColor indexed="46"/>
        <bgColor indexed="64"/>
      </patternFill>
    </fill>
    <fill>
      <patternFill patternType="solid">
        <fgColor indexed="50"/>
        <bgColor indexed="64"/>
      </patternFill>
    </fill>
    <fill>
      <patternFill patternType="gray0625">
        <fgColor indexed="55"/>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style="medium"/>
      <right style="thin"/>
      <top style="medium"/>
      <bottom style="medium"/>
    </border>
    <border>
      <left style="thin"/>
      <right style="medium"/>
      <top style="medium"/>
      <bottom style="medium"/>
    </border>
    <border>
      <left>
        <color indexed="63"/>
      </left>
      <right style="hair">
        <color indexed="23"/>
      </right>
      <top>
        <color indexed="63"/>
      </top>
      <bottom>
        <color indexed="63"/>
      </bottom>
    </border>
    <border>
      <left>
        <color indexed="63"/>
      </left>
      <right style="hair">
        <color indexed="23"/>
      </right>
      <top>
        <color indexed="63"/>
      </top>
      <bottom style="thin">
        <color indexed="23"/>
      </bottom>
    </border>
    <border>
      <left>
        <color indexed="63"/>
      </left>
      <right style="hair">
        <color indexed="23"/>
      </right>
      <top style="thin">
        <color indexed="23"/>
      </top>
      <bottom style="thin">
        <color indexed="23"/>
      </bottom>
    </border>
    <border>
      <left>
        <color indexed="63"/>
      </left>
      <right style="hair">
        <color indexed="23"/>
      </right>
      <top style="thin">
        <color indexed="2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color indexed="63"/>
      </left>
      <right style="thin">
        <color indexed="55"/>
      </right>
      <top style="thin">
        <color indexed="55"/>
      </top>
      <bottom>
        <color indexed="63"/>
      </bottom>
    </border>
    <border>
      <left style="medium"/>
      <right style="thin"/>
      <top>
        <color indexed="63"/>
      </top>
      <bottom style="medium"/>
    </border>
    <border>
      <left>
        <color indexed="63"/>
      </left>
      <right style="thin"/>
      <top>
        <color indexed="63"/>
      </top>
      <bottom style="medium"/>
    </border>
    <border>
      <left style="medium"/>
      <right style="thin"/>
      <top style="thin"/>
      <bottom style="medium"/>
    </border>
    <border>
      <left style="medium"/>
      <right style="thin"/>
      <top style="medium"/>
      <bottom style="thin"/>
    </border>
    <border>
      <left style="thin">
        <color indexed="55"/>
      </left>
      <right style="medium"/>
      <top>
        <color indexed="63"/>
      </top>
      <bottom>
        <color indexed="63"/>
      </bottom>
    </border>
    <border>
      <left style="medium"/>
      <right style="thin"/>
      <top style="thin"/>
      <bottom style="thin"/>
    </border>
    <border>
      <left style="medium"/>
      <right style="thin"/>
      <top>
        <color indexed="63"/>
      </top>
      <bottom style="thin"/>
    </border>
    <border>
      <left style="thin"/>
      <right style="medium"/>
      <top style="thin"/>
      <bottom style="thin"/>
    </border>
    <border>
      <left style="medium"/>
      <right>
        <color indexed="63"/>
      </right>
      <top style="thin"/>
      <bottom>
        <color indexed="63"/>
      </bottom>
    </border>
    <border>
      <left>
        <color indexed="63"/>
      </left>
      <right style="medium"/>
      <top style="thin"/>
      <bottom>
        <color indexed="63"/>
      </bottom>
    </border>
    <border>
      <left/>
      <right/>
      <top style="thin"/>
      <bottom style="thin"/>
    </border>
    <border>
      <left style="medium"/>
      <right>
        <color indexed="63"/>
      </right>
      <top style="medium"/>
      <bottom style="thin"/>
    </border>
    <border>
      <left style="thin"/>
      <right style="thin"/>
      <top/>
      <bottom style="thin"/>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thin"/>
      <top style="thin"/>
      <bottom style="medium"/>
    </border>
    <border>
      <left>
        <color indexed="63"/>
      </left>
      <right style="medium"/>
      <top>
        <color indexed="63"/>
      </top>
      <bottom style="thin"/>
    </border>
    <border>
      <left style="thin"/>
      <right style="medium"/>
      <top style="thin"/>
      <bottom style="medium"/>
    </border>
    <border>
      <left style="medium"/>
      <right style="thin"/>
      <top style="thin"/>
      <bottom/>
    </border>
    <border>
      <left style="thin"/>
      <right style="medium"/>
      <top>
        <color indexed="63"/>
      </top>
      <bottom style="thin"/>
    </border>
    <border>
      <left style="thin"/>
      <right style="medium"/>
      <top>
        <color indexed="63"/>
      </top>
      <bottom style="medium"/>
    </border>
    <border>
      <left style="hair">
        <color indexed="23"/>
      </left>
      <right style="hair">
        <color indexed="23"/>
      </right>
      <top style="thin">
        <color indexed="23"/>
      </top>
      <bottom>
        <color indexed="63"/>
      </bottom>
    </border>
    <border>
      <left style="hair">
        <color indexed="23"/>
      </left>
      <right>
        <color indexed="63"/>
      </right>
      <top style="thin">
        <color indexed="23"/>
      </top>
      <bottom>
        <color indexed="63"/>
      </bottom>
    </border>
    <border>
      <left style="hair">
        <color indexed="23"/>
      </left>
      <right style="hair">
        <color indexed="23"/>
      </right>
      <top style="thin">
        <color indexed="23"/>
      </top>
      <bottom style="thin">
        <color indexed="23"/>
      </bottom>
    </border>
    <border>
      <left style="hair">
        <color indexed="23"/>
      </left>
      <right>
        <color indexed="63"/>
      </right>
      <top style="thin">
        <color indexed="23"/>
      </top>
      <bottom style="thin">
        <color indexed="23"/>
      </bottom>
    </border>
    <border>
      <left style="hair">
        <color indexed="23"/>
      </left>
      <right style="hair">
        <color indexed="23"/>
      </right>
      <top>
        <color indexed="63"/>
      </top>
      <bottom style="thin">
        <color indexed="23"/>
      </bottom>
    </border>
    <border>
      <left style="hair">
        <color indexed="23"/>
      </left>
      <right>
        <color indexed="63"/>
      </right>
      <top>
        <color indexed="63"/>
      </top>
      <bottom style="thin">
        <color indexed="23"/>
      </bottom>
    </border>
    <border>
      <left/>
      <right>
        <color indexed="63"/>
      </right>
      <top style="thin">
        <color indexed="23"/>
      </top>
      <bottom style="thin">
        <color indexed="23"/>
      </bottom>
    </border>
    <border>
      <left style="hair">
        <color indexed="23"/>
      </left>
      <right>
        <color indexed="63"/>
      </right>
      <top>
        <color indexed="63"/>
      </top>
      <bottom>
        <color indexed="63"/>
      </bottom>
    </border>
    <border>
      <left style="medium"/>
      <right style="thin"/>
      <top>
        <color indexed="63"/>
      </top>
      <bottom>
        <color indexed="63"/>
      </bottom>
    </border>
    <border>
      <left/>
      <right/>
      <top style="medium"/>
      <bottom style="thin"/>
    </border>
    <border>
      <left>
        <color indexed="63"/>
      </left>
      <right style="medium"/>
      <top style="medium"/>
      <bottom style="thin"/>
    </border>
    <border>
      <left>
        <color indexed="63"/>
      </left>
      <right style="medium"/>
      <top style="thin"/>
      <bottom style="thin"/>
    </border>
    <border>
      <left style="thin"/>
      <right/>
      <top style="thin"/>
      <bottom style="medium"/>
    </border>
    <border>
      <left/>
      <right style="medium"/>
      <top style="thin"/>
      <bottom style="medium"/>
    </border>
    <border>
      <left/>
      <right/>
      <top>
        <color indexed="63"/>
      </top>
      <bottom style="thin"/>
    </border>
    <border>
      <left style="thin"/>
      <right>
        <color indexed="63"/>
      </right>
      <top style="thin"/>
      <bottom style="thin"/>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11" fillId="0" borderId="0">
      <alignment/>
      <protection/>
    </xf>
    <xf numFmtId="0" fontId="47" fillId="0" borderId="0">
      <alignment/>
      <protection/>
    </xf>
    <xf numFmtId="0" fontId="11"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49" fontId="5" fillId="0" borderId="0" applyBorder="0">
      <alignment vertical="top"/>
      <protection/>
    </xf>
    <xf numFmtId="0" fontId="2" fillId="0" borderId="0">
      <alignment/>
      <protection/>
    </xf>
    <xf numFmtId="0" fontId="2" fillId="0" borderId="0">
      <alignment/>
      <protection/>
    </xf>
    <xf numFmtId="0" fontId="7" fillId="0" borderId="0">
      <alignment/>
      <protection/>
    </xf>
    <xf numFmtId="0" fontId="2" fillId="0" borderId="0">
      <alignment/>
      <protection/>
    </xf>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2" fontId="9" fillId="0" borderId="0" applyFont="0" applyFill="0" applyBorder="0" applyAlignment="0" applyProtection="0"/>
    <xf numFmtId="0" fontId="53" fillId="32" borderId="0" applyNumberFormat="0" applyBorder="0" applyAlignment="0" applyProtection="0"/>
  </cellStyleXfs>
  <cellXfs count="331">
    <xf numFmtId="0" fontId="0" fillId="0" borderId="0" xfId="0" applyAlignment="1">
      <alignment/>
    </xf>
    <xf numFmtId="0" fontId="0" fillId="0" borderId="0" xfId="0" applyFont="1" applyAlignment="1">
      <alignment/>
    </xf>
    <xf numFmtId="0" fontId="13" fillId="0" borderId="0" xfId="59" applyFont="1" applyFill="1" applyAlignment="1" applyProtection="1">
      <alignment horizontal="left" vertical="center" wrapText="1"/>
      <protection/>
    </xf>
    <xf numFmtId="0" fontId="13" fillId="0" borderId="0" xfId="59" applyFont="1" applyAlignment="1" applyProtection="1">
      <alignment vertical="center" wrapText="1"/>
      <protection/>
    </xf>
    <xf numFmtId="0" fontId="13" fillId="0" borderId="0" xfId="59" applyFont="1" applyFill="1" applyAlignment="1" applyProtection="1">
      <alignment vertical="center" wrapText="1"/>
      <protection/>
    </xf>
    <xf numFmtId="0" fontId="14" fillId="0" borderId="0" xfId="61" applyFont="1" applyFill="1" applyBorder="1" applyAlignment="1" applyProtection="1">
      <alignment horizontal="right" vertical="center" wrapText="1"/>
      <protection/>
    </xf>
    <xf numFmtId="0" fontId="13" fillId="33" borderId="0" xfId="59" applyFont="1" applyFill="1" applyBorder="1" applyAlignment="1" applyProtection="1">
      <alignment vertical="center" wrapText="1"/>
      <protection/>
    </xf>
    <xf numFmtId="0" fontId="13" fillId="0" borderId="0" xfId="59" applyFont="1" applyBorder="1" applyAlignment="1" applyProtection="1">
      <alignment vertical="center" wrapText="1"/>
      <protection/>
    </xf>
    <xf numFmtId="0" fontId="13" fillId="33" borderId="0" xfId="61" applyFont="1" applyFill="1" applyBorder="1" applyAlignment="1" applyProtection="1">
      <alignment vertical="center" wrapText="1"/>
      <protection/>
    </xf>
    <xf numFmtId="0" fontId="14" fillId="33" borderId="0" xfId="61" applyFont="1" applyFill="1" applyBorder="1" applyAlignment="1" applyProtection="1">
      <alignment vertical="center" wrapText="1"/>
      <protection/>
    </xf>
    <xf numFmtId="0" fontId="3" fillId="0" borderId="0" xfId="59" applyFont="1" applyAlignment="1" applyProtection="1">
      <alignment vertical="center" wrapText="1"/>
      <protection/>
    </xf>
    <xf numFmtId="0" fontId="5" fillId="0" borderId="0" xfId="61" applyFont="1" applyFill="1" applyBorder="1" applyAlignment="1" applyProtection="1">
      <alignment vertical="center" wrapText="1"/>
      <protection/>
    </xf>
    <xf numFmtId="0" fontId="5" fillId="0" borderId="0" xfId="59" applyFont="1" applyAlignment="1" applyProtection="1">
      <alignment vertical="center" wrapText="1"/>
      <protection/>
    </xf>
    <xf numFmtId="0" fontId="3" fillId="33" borderId="0" xfId="59" applyFont="1" applyFill="1" applyAlignment="1" applyProtection="1">
      <alignment vertical="center" wrapText="1"/>
      <protection/>
    </xf>
    <xf numFmtId="0" fontId="6" fillId="33" borderId="0" xfId="61" applyFont="1" applyFill="1" applyBorder="1" applyAlignment="1" applyProtection="1">
      <alignment horizontal="center" vertical="center" wrapText="1"/>
      <protection/>
    </xf>
    <xf numFmtId="0" fontId="5" fillId="33" borderId="0" xfId="61" applyFont="1" applyFill="1" applyBorder="1" applyAlignment="1" applyProtection="1">
      <alignment vertical="center" wrapText="1"/>
      <protection/>
    </xf>
    <xf numFmtId="0" fontId="5" fillId="33" borderId="0" xfId="59" applyFont="1" applyFill="1" applyAlignment="1" applyProtection="1">
      <alignment vertical="center" wrapText="1"/>
      <protection/>
    </xf>
    <xf numFmtId="0" fontId="5" fillId="33" borderId="0" xfId="61" applyFont="1" applyFill="1" applyBorder="1" applyAlignment="1" applyProtection="1">
      <alignment horizontal="center" vertical="center" wrapText="1"/>
      <protection/>
    </xf>
    <xf numFmtId="0" fontId="6" fillId="33" borderId="0" xfId="61" applyFont="1" applyFill="1" applyBorder="1" applyAlignment="1" applyProtection="1">
      <alignment vertical="center" wrapText="1"/>
      <protection/>
    </xf>
    <xf numFmtId="49" fontId="6" fillId="33" borderId="0" xfId="63" applyNumberFormat="1" applyFont="1" applyFill="1" applyBorder="1" applyAlignment="1" applyProtection="1">
      <alignment horizontal="center" vertical="center" wrapText="1"/>
      <protection/>
    </xf>
    <xf numFmtId="14" fontId="5" fillId="33" borderId="0" xfId="63" applyNumberFormat="1" applyFont="1" applyFill="1" applyBorder="1" applyAlignment="1" applyProtection="1">
      <alignment horizontal="center" vertical="center" wrapText="1"/>
      <protection/>
    </xf>
    <xf numFmtId="0" fontId="5" fillId="0" borderId="0" xfId="59" applyFont="1" applyFill="1" applyBorder="1" applyAlignment="1" applyProtection="1">
      <alignment vertical="center" wrapText="1"/>
      <protection/>
    </xf>
    <xf numFmtId="49" fontId="3" fillId="0" borderId="0" xfId="54" applyNumberFormat="1" applyFont="1" applyAlignment="1" applyProtection="1">
      <alignment horizontal="center" vertical="center" wrapText="1"/>
      <protection/>
    </xf>
    <xf numFmtId="49" fontId="15" fillId="0" borderId="0" xfId="54" applyNumberFormat="1" applyFont="1" applyAlignment="1" applyProtection="1">
      <alignment vertical="top"/>
      <protection/>
    </xf>
    <xf numFmtId="0" fontId="5" fillId="0" borderId="0" xfId="61" applyFont="1" applyFill="1" applyBorder="1" applyAlignment="1" applyProtection="1">
      <alignment horizontal="center" vertical="center" wrapText="1"/>
      <protection/>
    </xf>
    <xf numFmtId="49" fontId="5" fillId="0" borderId="0" xfId="63" applyNumberFormat="1" applyFont="1" applyFill="1" applyBorder="1" applyAlignment="1" applyProtection="1">
      <alignment horizontal="center" vertical="center" wrapText="1"/>
      <protection/>
    </xf>
    <xf numFmtId="0" fontId="5" fillId="0" borderId="0" xfId="59" applyFont="1" applyFill="1" applyAlignment="1" applyProtection="1">
      <alignment horizontal="center" vertical="center" wrapText="1"/>
      <protection/>
    </xf>
    <xf numFmtId="0" fontId="5" fillId="0" borderId="0" xfId="59" applyFont="1" applyFill="1" applyAlignment="1" applyProtection="1">
      <alignment vertical="center" wrapText="1"/>
      <protection/>
    </xf>
    <xf numFmtId="0" fontId="5" fillId="0" borderId="0" xfId="59" applyFont="1" applyAlignment="1" applyProtection="1">
      <alignment horizontal="center" vertical="center" wrapText="1"/>
      <protection/>
    </xf>
    <xf numFmtId="49" fontId="5" fillId="0" borderId="0" xfId="60" applyNumberFormat="1" applyFont="1" applyProtection="1">
      <alignment vertical="top"/>
      <protection/>
    </xf>
    <xf numFmtId="0" fontId="5" fillId="0" borderId="0" xfId="59" applyFont="1" applyFill="1" applyAlignment="1" applyProtection="1">
      <alignment horizontal="left" vertical="center" wrapText="1"/>
      <protection/>
    </xf>
    <xf numFmtId="0" fontId="0" fillId="34" borderId="0" xfId="0" applyFill="1" applyAlignment="1">
      <alignment/>
    </xf>
    <xf numFmtId="0" fontId="13" fillId="34" borderId="0" xfId="59" applyNumberFormat="1" applyFont="1" applyFill="1" applyAlignment="1" applyProtection="1">
      <alignment vertical="center" wrapText="1"/>
      <protection/>
    </xf>
    <xf numFmtId="0" fontId="13" fillId="34" borderId="0" xfId="59" applyFont="1" applyFill="1" applyAlignment="1" applyProtection="1">
      <alignment horizontal="left" vertical="center" wrapText="1"/>
      <protection/>
    </xf>
    <xf numFmtId="0" fontId="13" fillId="34" borderId="0" xfId="59" applyFont="1" applyFill="1" applyAlignment="1" applyProtection="1">
      <alignment vertical="center" wrapText="1"/>
      <protection/>
    </xf>
    <xf numFmtId="0" fontId="13" fillId="34" borderId="0" xfId="59" applyFont="1" applyFill="1" applyBorder="1" applyAlignment="1" applyProtection="1">
      <alignment vertical="center" wrapText="1"/>
      <protection/>
    </xf>
    <xf numFmtId="49" fontId="13" fillId="34" borderId="0" xfId="63" applyNumberFormat="1" applyFont="1" applyFill="1" applyBorder="1" applyAlignment="1" applyProtection="1">
      <alignment horizontal="left" vertical="center" wrapText="1"/>
      <protection/>
    </xf>
    <xf numFmtId="0" fontId="13" fillId="34" borderId="0" xfId="59" applyFont="1" applyFill="1" applyAlignment="1" applyProtection="1">
      <alignment horizontal="center" vertical="center" wrapText="1"/>
      <protection/>
    </xf>
    <xf numFmtId="0" fontId="0" fillId="0" borderId="0" xfId="0" applyBorder="1" applyAlignment="1">
      <alignment/>
    </xf>
    <xf numFmtId="0" fontId="0" fillId="0" borderId="0" xfId="0" applyFont="1" applyAlignment="1">
      <alignment horizontal="left"/>
    </xf>
    <xf numFmtId="0" fontId="15" fillId="0" borderId="0" xfId="54" applyNumberFormat="1" applyFont="1" applyAlignment="1" applyProtection="1">
      <alignment vertical="top"/>
      <protection/>
    </xf>
    <xf numFmtId="14" fontId="5" fillId="0" borderId="0" xfId="61" applyNumberFormat="1" applyFont="1" applyFill="1" applyBorder="1" applyAlignment="1" applyProtection="1">
      <alignment vertical="center" wrapText="1"/>
      <protection/>
    </xf>
    <xf numFmtId="0" fontId="16" fillId="0" borderId="0" xfId="0" applyFont="1" applyAlignment="1">
      <alignment/>
    </xf>
    <xf numFmtId="0" fontId="0" fillId="0" borderId="0" xfId="0" applyAlignment="1">
      <alignment horizontal="right"/>
    </xf>
    <xf numFmtId="49" fontId="5" fillId="0" borderId="0" xfId="60" applyNumberFormat="1" applyFont="1" applyAlignment="1" applyProtection="1">
      <alignment vertical="top" wrapText="1"/>
      <protection/>
    </xf>
    <xf numFmtId="0" fontId="8" fillId="34" borderId="0" xfId="59" applyFont="1" applyFill="1" applyAlignment="1" applyProtection="1">
      <alignment vertical="center" wrapText="1"/>
      <protection/>
    </xf>
    <xf numFmtId="0" fontId="8" fillId="0" borderId="0" xfId="59" applyFont="1" applyAlignment="1" applyProtection="1">
      <alignment vertical="center" wrapText="1"/>
      <protection/>
    </xf>
    <xf numFmtId="0" fontId="8" fillId="33" borderId="0" xfId="59" applyFont="1" applyFill="1" applyAlignment="1" applyProtection="1">
      <alignment vertical="center" wrapText="1"/>
      <protection/>
    </xf>
    <xf numFmtId="0" fontId="8" fillId="34" borderId="0" xfId="0" applyFont="1" applyFill="1" applyAlignment="1">
      <alignment/>
    </xf>
    <xf numFmtId="0" fontId="8" fillId="0" borderId="0" xfId="0" applyFont="1" applyAlignment="1">
      <alignment/>
    </xf>
    <xf numFmtId="0" fontId="8" fillId="34" borderId="0" xfId="0" applyFont="1" applyFill="1" applyAlignment="1">
      <alignment horizontal="right"/>
    </xf>
    <xf numFmtId="0" fontId="3" fillId="0" borderId="0" xfId="0" applyFont="1" applyAlignment="1">
      <alignment/>
    </xf>
    <xf numFmtId="0" fontId="0" fillId="0" borderId="10" xfId="0" applyFont="1" applyBorder="1" applyAlignment="1">
      <alignment/>
    </xf>
    <xf numFmtId="0" fontId="17" fillId="0" borderId="0" xfId="0" applyFont="1" applyBorder="1" applyAlignment="1">
      <alignment horizontal="center" wrapText="1"/>
    </xf>
    <xf numFmtId="0" fontId="12" fillId="0" borderId="11" xfId="0" applyFont="1" applyBorder="1" applyAlignment="1">
      <alignment horizontal="center" wrapText="1"/>
    </xf>
    <xf numFmtId="0" fontId="0" fillId="0" borderId="0" xfId="0" applyFont="1" applyAlignment="1">
      <alignment horizontal="center" vertical="center"/>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top" wrapText="1"/>
    </xf>
    <xf numFmtId="0" fontId="1" fillId="0" borderId="0" xfId="0" applyFont="1" applyFill="1" applyBorder="1" applyAlignment="1">
      <alignment horizontal="center" wrapText="1"/>
    </xf>
    <xf numFmtId="172" fontId="12" fillId="0" borderId="0" xfId="0" applyNumberFormat="1" applyFont="1" applyFill="1" applyBorder="1" applyAlignment="1">
      <alignment/>
    </xf>
    <xf numFmtId="0" fontId="5" fillId="0" borderId="0" xfId="74" applyNumberFormat="1" applyFont="1" applyFill="1" applyBorder="1" applyAlignment="1" applyProtection="1">
      <alignment horizontal="left" vertical="center" wrapText="1"/>
      <protection locked="0"/>
    </xf>
    <xf numFmtId="0" fontId="5" fillId="0" borderId="0" xfId="74" applyNumberFormat="1" applyFont="1" applyFill="1" applyBorder="1" applyAlignment="1" applyProtection="1">
      <alignment horizontal="right" vertical="center" wrapText="1"/>
      <protection locked="0"/>
    </xf>
    <xf numFmtId="172" fontId="5" fillId="0" borderId="0" xfId="74" applyNumberFormat="1" applyFont="1" applyFill="1" applyBorder="1" applyAlignment="1" applyProtection="1">
      <alignment horizontal="right" vertical="center" wrapText="1"/>
      <protection locked="0"/>
    </xf>
    <xf numFmtId="0" fontId="10" fillId="0" borderId="0" xfId="42" applyFont="1" applyFill="1" applyBorder="1" applyAlignment="1" applyProtection="1">
      <alignment horizontal="left" vertical="center" wrapText="1"/>
      <protection/>
    </xf>
    <xf numFmtId="172" fontId="0" fillId="0" borderId="0" xfId="0" applyNumberFormat="1" applyFont="1" applyFill="1" applyBorder="1" applyAlignment="1">
      <alignment/>
    </xf>
    <xf numFmtId="0" fontId="3" fillId="0" borderId="0" xfId="0" applyFont="1" applyFill="1" applyBorder="1" applyAlignment="1">
      <alignment vertical="top" wrapText="1"/>
    </xf>
    <xf numFmtId="0" fontId="0" fillId="0" borderId="0" xfId="0" applyFont="1" applyFill="1" applyBorder="1" applyAlignment="1">
      <alignment horizontal="center" vertical="center" wrapText="1"/>
    </xf>
    <xf numFmtId="0" fontId="17" fillId="0" borderId="0" xfId="0" applyFont="1" applyBorder="1" applyAlignment="1">
      <alignment horizontal="center" vertical="center" wrapText="1"/>
    </xf>
    <xf numFmtId="0" fontId="0" fillId="0" borderId="10" xfId="0" applyFont="1" applyBorder="1" applyAlignment="1">
      <alignment horizontal="center" vertical="center"/>
    </xf>
    <xf numFmtId="0" fontId="3" fillId="0" borderId="0" xfId="59" applyFont="1" applyFill="1" applyBorder="1" applyAlignment="1" applyProtection="1">
      <alignment vertical="center" wrapText="1"/>
      <protection/>
    </xf>
    <xf numFmtId="0" fontId="8" fillId="0" borderId="0" xfId="59" applyFont="1" applyFill="1" applyBorder="1" applyAlignment="1" applyProtection="1">
      <alignment vertical="center" wrapText="1"/>
      <protection/>
    </xf>
    <xf numFmtId="0" fontId="8" fillId="33" borderId="0" xfId="63" applyNumberFormat="1" applyFont="1" applyFill="1" applyBorder="1" applyAlignment="1" applyProtection="1">
      <alignment horizontal="center" vertical="center" wrapText="1"/>
      <protection/>
    </xf>
    <xf numFmtId="0" fontId="5" fillId="33" borderId="0" xfId="59" applyFont="1" applyFill="1" applyBorder="1" applyAlignment="1" applyProtection="1">
      <alignment horizontal="center" vertical="center" wrapText="1"/>
      <protection/>
    </xf>
    <xf numFmtId="49" fontId="5" fillId="33" borderId="0" xfId="63" applyNumberFormat="1" applyFont="1" applyFill="1" applyBorder="1" applyAlignment="1" applyProtection="1">
      <alignment horizontal="center" vertical="center" wrapText="1"/>
      <protection/>
    </xf>
    <xf numFmtId="0" fontId="5" fillId="33" borderId="14" xfId="61" applyFont="1" applyFill="1" applyBorder="1" applyAlignment="1" applyProtection="1">
      <alignment vertical="center" wrapText="1"/>
      <protection/>
    </xf>
    <xf numFmtId="0" fontId="6" fillId="35" borderId="15" xfId="63" applyNumberFormat="1" applyFont="1" applyFill="1" applyBorder="1" applyAlignment="1" applyProtection="1">
      <alignment horizontal="center" vertical="center" wrapText="1"/>
      <protection/>
    </xf>
    <xf numFmtId="0" fontId="6" fillId="35" borderId="16" xfId="63" applyNumberFormat="1" applyFont="1" applyFill="1" applyBorder="1" applyAlignment="1" applyProtection="1">
      <alignment horizontal="center" vertical="center" wrapText="1"/>
      <protection/>
    </xf>
    <xf numFmtId="0" fontId="6" fillId="35" borderId="17" xfId="63" applyNumberFormat="1" applyFont="1" applyFill="1" applyBorder="1" applyAlignment="1" applyProtection="1">
      <alignment horizontal="center" vertical="center" wrapText="1"/>
      <protection/>
    </xf>
    <xf numFmtId="0" fontId="6" fillId="35" borderId="14" xfId="61" applyFont="1" applyFill="1" applyBorder="1" applyAlignment="1" applyProtection="1">
      <alignment horizontal="center" vertical="center" wrapText="1"/>
      <protection/>
    </xf>
    <xf numFmtId="0" fontId="6" fillId="35" borderId="17" xfId="61" applyFont="1" applyFill="1" applyBorder="1" applyAlignment="1" applyProtection="1">
      <alignment horizontal="center" vertical="center" wrapText="1"/>
      <protection/>
    </xf>
    <xf numFmtId="0" fontId="5" fillId="35" borderId="16" xfId="61" applyFont="1" applyFill="1" applyBorder="1" applyAlignment="1" applyProtection="1">
      <alignment horizontal="right" vertical="center" wrapText="1" indent="1"/>
      <protection/>
    </xf>
    <xf numFmtId="0" fontId="5" fillId="35" borderId="17" xfId="61" applyFont="1" applyFill="1" applyBorder="1" applyAlignment="1" applyProtection="1">
      <alignment horizontal="right" vertical="center" wrapText="1" indent="1"/>
      <protection/>
    </xf>
    <xf numFmtId="49" fontId="5" fillId="35" borderId="16" xfId="63" applyNumberFormat="1" applyFont="1" applyFill="1" applyBorder="1" applyAlignment="1" applyProtection="1">
      <alignment horizontal="right" vertical="center" wrapText="1" indent="1"/>
      <protection/>
    </xf>
    <xf numFmtId="49" fontId="5" fillId="35" borderId="17" xfId="63" applyNumberFormat="1" applyFont="1" applyFill="1" applyBorder="1" applyAlignment="1" applyProtection="1">
      <alignment horizontal="right" vertical="center" wrapText="1" indent="1"/>
      <protection/>
    </xf>
    <xf numFmtId="0" fontId="12" fillId="0" borderId="0" xfId="0" applyFont="1" applyAlignment="1">
      <alignment/>
    </xf>
    <xf numFmtId="0" fontId="0" fillId="0" borderId="0" xfId="0" applyFill="1" applyAlignment="1">
      <alignment/>
    </xf>
    <xf numFmtId="0" fontId="0" fillId="0" borderId="0" xfId="0" applyFill="1" applyBorder="1" applyAlignment="1">
      <alignment/>
    </xf>
    <xf numFmtId="0" fontId="5" fillId="0" borderId="0" xfId="58" applyNumberFormat="1" applyFont="1" applyFill="1" applyBorder="1" applyAlignment="1" applyProtection="1">
      <alignment horizontal="left" vertical="center" wrapText="1"/>
      <protection locked="0"/>
    </xf>
    <xf numFmtId="0" fontId="1" fillId="0" borderId="0" xfId="58" applyNumberFormat="1" applyFont="1" applyFill="1" applyBorder="1" applyAlignment="1" applyProtection="1">
      <alignment horizontal="left" vertical="center" wrapText="1"/>
      <protection locked="0"/>
    </xf>
    <xf numFmtId="0" fontId="0" fillId="0" borderId="0" xfId="0" applyFont="1" applyFill="1" applyBorder="1" applyAlignment="1">
      <alignment/>
    </xf>
    <xf numFmtId="0" fontId="12" fillId="0" borderId="18" xfId="0" applyFont="1" applyBorder="1" applyAlignment="1">
      <alignment/>
    </xf>
    <xf numFmtId="0" fontId="12" fillId="0" borderId="19" xfId="0" applyFont="1" applyBorder="1" applyAlignment="1">
      <alignment/>
    </xf>
    <xf numFmtId="0" fontId="0" fillId="36" borderId="20" xfId="0" applyFill="1" applyBorder="1" applyAlignment="1">
      <alignment horizontal="left"/>
    </xf>
    <xf numFmtId="0" fontId="0" fillId="0" borderId="20" xfId="0" applyBorder="1" applyAlignment="1">
      <alignment horizontal="left"/>
    </xf>
    <xf numFmtId="0" fontId="0" fillId="0" borderId="20" xfId="0" applyFont="1" applyBorder="1" applyAlignment="1">
      <alignment horizontal="left"/>
    </xf>
    <xf numFmtId="0" fontId="12" fillId="0" borderId="21" xfId="0" applyFont="1" applyBorder="1" applyAlignment="1">
      <alignment/>
    </xf>
    <xf numFmtId="0" fontId="0" fillId="0" borderId="22" xfId="0" applyFont="1" applyBorder="1" applyAlignment="1">
      <alignment horizontal="left"/>
    </xf>
    <xf numFmtId="0" fontId="0" fillId="37" borderId="19" xfId="0" applyFont="1" applyFill="1" applyBorder="1" applyAlignment="1">
      <alignment/>
    </xf>
    <xf numFmtId="0" fontId="0" fillId="37" borderId="21" xfId="0" applyFont="1" applyFill="1" applyBorder="1" applyAlignment="1">
      <alignment/>
    </xf>
    <xf numFmtId="0" fontId="0" fillId="0" borderId="20" xfId="0" applyFont="1" applyBorder="1" applyAlignment="1">
      <alignment/>
    </xf>
    <xf numFmtId="0" fontId="0" fillId="36" borderId="19" xfId="0" applyFill="1" applyBorder="1" applyAlignment="1">
      <alignment/>
    </xf>
    <xf numFmtId="0" fontId="0" fillId="0" borderId="20" xfId="0" applyBorder="1" applyAlignment="1">
      <alignment/>
    </xf>
    <xf numFmtId="0" fontId="0" fillId="0" borderId="22" xfId="0" applyFont="1" applyBorder="1" applyAlignment="1">
      <alignment/>
    </xf>
    <xf numFmtId="0" fontId="0" fillId="0" borderId="23" xfId="0" applyFont="1" applyBorder="1" applyAlignment="1">
      <alignment/>
    </xf>
    <xf numFmtId="0" fontId="0" fillId="0" borderId="24" xfId="0" applyFont="1" applyBorder="1" applyAlignment="1">
      <alignment/>
    </xf>
    <xf numFmtId="0" fontId="0" fillId="0" borderId="25" xfId="0" applyBorder="1" applyAlignment="1">
      <alignment/>
    </xf>
    <xf numFmtId="0" fontId="12" fillId="0" borderId="24" xfId="0" applyFont="1" applyBorder="1" applyAlignment="1">
      <alignment/>
    </xf>
    <xf numFmtId="0" fontId="12" fillId="0" borderId="26" xfId="0" applyFont="1" applyBorder="1" applyAlignment="1">
      <alignment/>
    </xf>
    <xf numFmtId="0" fontId="12" fillId="0" borderId="25" xfId="0" applyFont="1" applyBorder="1" applyAlignment="1">
      <alignment/>
    </xf>
    <xf numFmtId="0" fontId="12" fillId="0" borderId="0" xfId="0" applyFont="1" applyBorder="1" applyAlignment="1">
      <alignment wrapText="1"/>
    </xf>
    <xf numFmtId="0" fontId="12" fillId="0" borderId="27" xfId="0" applyFont="1" applyBorder="1" applyAlignment="1">
      <alignment wrapText="1"/>
    </xf>
    <xf numFmtId="0" fontId="12" fillId="0" borderId="28" xfId="0" applyFont="1" applyBorder="1" applyAlignment="1">
      <alignment wrapText="1"/>
    </xf>
    <xf numFmtId="0" fontId="0" fillId="36" borderId="21" xfId="0" applyFill="1" applyBorder="1" applyAlignment="1">
      <alignment/>
    </xf>
    <xf numFmtId="0" fontId="0" fillId="36" borderId="18" xfId="0" applyFont="1" applyFill="1" applyBorder="1" applyAlignment="1">
      <alignment/>
    </xf>
    <xf numFmtId="0" fontId="0" fillId="0" borderId="22" xfId="0" applyBorder="1" applyAlignment="1">
      <alignment/>
    </xf>
    <xf numFmtId="0" fontId="0" fillId="37" borderId="19" xfId="0" applyFont="1" applyFill="1" applyBorder="1" applyAlignment="1">
      <alignment horizontal="right"/>
    </xf>
    <xf numFmtId="0" fontId="0" fillId="37" borderId="29" xfId="0" applyFill="1" applyBorder="1" applyAlignment="1">
      <alignment horizontal="right"/>
    </xf>
    <xf numFmtId="0" fontId="0" fillId="37" borderId="30" xfId="0" applyFill="1" applyBorder="1" applyAlignment="1">
      <alignment horizontal="right"/>
    </xf>
    <xf numFmtId="0" fontId="0" fillId="37" borderId="29" xfId="0" applyFont="1" applyFill="1" applyBorder="1" applyAlignment="1">
      <alignment horizontal="right"/>
    </xf>
    <xf numFmtId="0" fontId="0" fillId="37" borderId="30" xfId="0" applyFont="1" applyFill="1" applyBorder="1" applyAlignment="1">
      <alignment horizontal="right"/>
    </xf>
    <xf numFmtId="0" fontId="0" fillId="38" borderId="24" xfId="0" applyFill="1" applyBorder="1" applyAlignment="1">
      <alignment horizontal="center"/>
    </xf>
    <xf numFmtId="0" fontId="0" fillId="38" borderId="31" xfId="0" applyFill="1" applyBorder="1" applyAlignment="1">
      <alignment horizontal="center"/>
    </xf>
    <xf numFmtId="0" fontId="0" fillId="35" borderId="0" xfId="0" applyFill="1" applyBorder="1" applyAlignment="1">
      <alignment/>
    </xf>
    <xf numFmtId="0" fontId="0" fillId="35" borderId="0" xfId="0" applyFill="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18" fillId="35" borderId="0" xfId="0" applyFont="1" applyFill="1" applyBorder="1" applyAlignment="1">
      <alignment/>
    </xf>
    <xf numFmtId="0" fontId="0" fillId="0" borderId="0" xfId="0" applyFill="1" applyAlignment="1" applyProtection="1">
      <alignment/>
      <protection/>
    </xf>
    <xf numFmtId="0" fontId="0" fillId="35" borderId="0" xfId="0" applyFill="1" applyBorder="1" applyAlignment="1">
      <alignment horizontal="center" vertical="top"/>
    </xf>
    <xf numFmtId="0" fontId="0" fillId="0" borderId="0" xfId="0" applyFill="1" applyBorder="1" applyAlignment="1">
      <alignment horizontal="center" vertical="top"/>
    </xf>
    <xf numFmtId="0" fontId="0" fillId="0" borderId="34" xfId="0" applyBorder="1" applyAlignment="1">
      <alignment horizontal="center" vertical="top"/>
    </xf>
    <xf numFmtId="0" fontId="0" fillId="0" borderId="35" xfId="0" applyBorder="1" applyAlignment="1">
      <alignment horizontal="center" vertical="top"/>
    </xf>
    <xf numFmtId="0" fontId="0" fillId="0" borderId="0" xfId="0" applyAlignment="1">
      <alignment horizontal="center" vertical="top"/>
    </xf>
    <xf numFmtId="0" fontId="0" fillId="0" borderId="0" xfId="0" applyFill="1" applyAlignment="1" applyProtection="1">
      <alignment horizontal="center" vertical="top"/>
      <protection/>
    </xf>
    <xf numFmtId="0" fontId="0" fillId="0" borderId="39" xfId="0" applyBorder="1" applyAlignment="1">
      <alignment horizontal="right"/>
    </xf>
    <xf numFmtId="0" fontId="10" fillId="0" borderId="0" xfId="42" applyFont="1" applyFill="1" applyBorder="1" applyAlignment="1" applyProtection="1">
      <alignment/>
      <protection/>
    </xf>
    <xf numFmtId="0" fontId="0" fillId="0" borderId="0" xfId="0" applyFill="1" applyBorder="1" applyAlignment="1" applyProtection="1">
      <alignment/>
      <protection/>
    </xf>
    <xf numFmtId="0" fontId="5" fillId="0" borderId="0" xfId="42" applyFont="1" applyFill="1" applyBorder="1" applyAlignment="1" applyProtection="1">
      <alignment horizontal="right"/>
      <protection/>
    </xf>
    <xf numFmtId="0" fontId="12" fillId="0" borderId="40" xfId="0" applyFont="1" applyBorder="1" applyAlignment="1">
      <alignment horizontal="center" vertical="center"/>
    </xf>
    <xf numFmtId="0" fontId="12" fillId="0" borderId="41" xfId="0" applyFont="1" applyBorder="1" applyAlignment="1">
      <alignment horizontal="center" vertical="center"/>
    </xf>
    <xf numFmtId="0" fontId="12" fillId="0" borderId="35" xfId="0" applyFont="1" applyBorder="1" applyAlignment="1">
      <alignment horizontal="right"/>
    </xf>
    <xf numFmtId="0" fontId="5" fillId="33" borderId="42" xfId="62" applyFont="1" applyFill="1" applyBorder="1" applyAlignment="1" applyProtection="1">
      <alignment horizontal="center" vertical="center" wrapText="1"/>
      <protection/>
    </xf>
    <xf numFmtId="0" fontId="5" fillId="33" borderId="43" xfId="62" applyFont="1" applyFill="1" applyBorder="1" applyAlignment="1" applyProtection="1">
      <alignment horizontal="center" vertical="center" wrapText="1"/>
      <protection/>
    </xf>
    <xf numFmtId="0" fontId="19" fillId="0" borderId="0" xfId="0" applyFont="1" applyFill="1" applyBorder="1" applyAlignment="1">
      <alignment vertical="center" wrapText="1"/>
    </xf>
    <xf numFmtId="0" fontId="0" fillId="0" borderId="0" xfId="0" applyFill="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0" xfId="0" applyAlignment="1">
      <alignment vertical="center"/>
    </xf>
    <xf numFmtId="0" fontId="0" fillId="0" borderId="0" xfId="0" applyFill="1" applyAlignment="1" applyProtection="1">
      <alignment vertical="center"/>
      <protection/>
    </xf>
    <xf numFmtId="0" fontId="5" fillId="0" borderId="0" xfId="42" applyFont="1" applyFill="1" applyBorder="1" applyAlignment="1" applyProtection="1">
      <alignment wrapText="1"/>
      <protection/>
    </xf>
    <xf numFmtId="0" fontId="5" fillId="0" borderId="0" xfId="42" applyFont="1" applyFill="1" applyBorder="1" applyAlignment="1" applyProtection="1">
      <alignment horizontal="right" vertical="top"/>
      <protection/>
    </xf>
    <xf numFmtId="0" fontId="8" fillId="35" borderId="0" xfId="0" applyFont="1" applyFill="1" applyBorder="1" applyAlignment="1">
      <alignment/>
    </xf>
    <xf numFmtId="0" fontId="8" fillId="35" borderId="0" xfId="0" applyFont="1" applyFill="1" applyBorder="1" applyAlignment="1">
      <alignment vertical="center"/>
    </xf>
    <xf numFmtId="0" fontId="8" fillId="35" borderId="0" xfId="0" applyFont="1" applyFill="1" applyAlignment="1">
      <alignment/>
    </xf>
    <xf numFmtId="0" fontId="0" fillId="0" borderId="27" xfId="0" applyFill="1" applyBorder="1" applyAlignment="1" applyProtection="1">
      <alignment horizontal="center" vertical="top" wrapText="1"/>
      <protection locked="0"/>
    </xf>
    <xf numFmtId="4" fontId="0" fillId="0" borderId="27" xfId="0" applyNumberFormat="1" applyFill="1" applyBorder="1" applyAlignment="1" applyProtection="1">
      <alignment horizontal="right"/>
      <protection locked="0"/>
    </xf>
    <xf numFmtId="0" fontId="0" fillId="0" borderId="44" xfId="0" applyBorder="1" applyAlignment="1">
      <alignment/>
    </xf>
    <xf numFmtId="0" fontId="8" fillId="35" borderId="0" xfId="0" applyFont="1" applyFill="1" applyBorder="1" applyAlignment="1">
      <alignment horizontal="left" vertical="top"/>
    </xf>
    <xf numFmtId="0" fontId="10" fillId="0" borderId="0" xfId="42" applyFont="1" applyFill="1" applyBorder="1" applyAlignment="1" applyProtection="1">
      <alignment horizontal="left" vertical="top"/>
      <protection/>
    </xf>
    <xf numFmtId="0" fontId="0" fillId="0" borderId="34" xfId="0" applyBorder="1" applyAlignment="1">
      <alignment horizontal="left" vertical="top"/>
    </xf>
    <xf numFmtId="0" fontId="0" fillId="0" borderId="35" xfId="0" applyBorder="1" applyAlignment="1">
      <alignment horizontal="left" vertical="top"/>
    </xf>
    <xf numFmtId="0" fontId="0" fillId="0" borderId="0" xfId="0" applyAlignment="1">
      <alignment horizontal="left" vertical="top"/>
    </xf>
    <xf numFmtId="0" fontId="0" fillId="0" borderId="0" xfId="0" applyFill="1" applyAlignment="1" applyProtection="1">
      <alignment horizontal="left" vertical="top"/>
      <protection/>
    </xf>
    <xf numFmtId="0" fontId="0" fillId="0" borderId="43" xfId="0" applyFill="1" applyBorder="1" applyAlignment="1" applyProtection="1">
      <alignment horizontal="center" vertical="center" wrapText="1"/>
      <protection/>
    </xf>
    <xf numFmtId="0" fontId="0" fillId="0" borderId="45" xfId="0" applyFill="1" applyBorder="1" applyAlignment="1" applyProtection="1">
      <alignment horizontal="center" vertical="center" wrapText="1"/>
      <protection/>
    </xf>
    <xf numFmtId="0" fontId="0" fillId="0" borderId="42" xfId="0" applyFill="1" applyBorder="1" applyAlignment="1" applyProtection="1">
      <alignment horizontal="center" vertical="center" wrapText="1"/>
      <protection/>
    </xf>
    <xf numFmtId="0" fontId="0" fillId="0" borderId="46" xfId="0" applyFill="1" applyBorder="1" applyAlignment="1" applyProtection="1">
      <alignment horizontal="center" vertical="center" wrapText="1"/>
      <protection/>
    </xf>
    <xf numFmtId="0" fontId="0" fillId="0" borderId="47" xfId="0" applyNumberFormat="1" applyFill="1" applyBorder="1" applyAlignment="1" applyProtection="1">
      <alignment horizontal="left" vertical="top" wrapText="1"/>
      <protection/>
    </xf>
    <xf numFmtId="0" fontId="0" fillId="35" borderId="21" xfId="0" applyFill="1" applyBorder="1" applyAlignment="1">
      <alignment wrapText="1"/>
    </xf>
    <xf numFmtId="0" fontId="0" fillId="35" borderId="28" xfId="0" applyFill="1" applyBorder="1" applyAlignment="1">
      <alignment wrapText="1"/>
    </xf>
    <xf numFmtId="0" fontId="0" fillId="35" borderId="22" xfId="0" applyFill="1" applyBorder="1" applyAlignment="1">
      <alignment wrapText="1"/>
    </xf>
    <xf numFmtId="0" fontId="10" fillId="39" borderId="48" xfId="42" applyFont="1" applyFill="1" applyBorder="1" applyAlignment="1" applyProtection="1">
      <alignment horizontal="center" vertical="top" wrapText="1"/>
      <protection locked="0"/>
    </xf>
    <xf numFmtId="0" fontId="10" fillId="39" borderId="49" xfId="42" applyFont="1" applyFill="1" applyBorder="1" applyAlignment="1" applyProtection="1">
      <alignment horizontal="center" vertical="top" wrapText="1"/>
      <protection locked="0"/>
    </xf>
    <xf numFmtId="0" fontId="10" fillId="39" borderId="50" xfId="42" applyFont="1" applyFill="1" applyBorder="1" applyAlignment="1" applyProtection="1">
      <alignment horizontal="center" vertical="top" wrapText="1"/>
      <protection locked="0"/>
    </xf>
    <xf numFmtId="0" fontId="10" fillId="39" borderId="21" xfId="42" applyFont="1" applyFill="1" applyBorder="1" applyAlignment="1" applyProtection="1">
      <alignment horizontal="center" vertical="top" wrapText="1"/>
      <protection locked="0"/>
    </xf>
    <xf numFmtId="0" fontId="10" fillId="39" borderId="28" xfId="42" applyFont="1" applyFill="1" applyBorder="1" applyAlignment="1" applyProtection="1">
      <alignment horizontal="center" vertical="top" wrapText="1"/>
      <protection locked="0"/>
    </xf>
    <xf numFmtId="0" fontId="12" fillId="0" borderId="26" xfId="0" applyFont="1" applyBorder="1" applyAlignment="1">
      <alignment wrapText="1"/>
    </xf>
    <xf numFmtId="0" fontId="0" fillId="0" borderId="25" xfId="0" applyFont="1" applyBorder="1" applyAlignment="1">
      <alignment/>
    </xf>
    <xf numFmtId="0" fontId="11" fillId="0" borderId="0" xfId="0" applyFont="1" applyAlignment="1">
      <alignment/>
    </xf>
    <xf numFmtId="0" fontId="12" fillId="0" borderId="51" xfId="57" applyFont="1" applyFill="1" applyBorder="1" applyAlignment="1" applyProtection="1">
      <alignment horizontal="center" vertical="center" wrapText="1"/>
      <protection/>
    </xf>
    <xf numFmtId="0" fontId="1" fillId="0" borderId="52" xfId="57" applyNumberFormat="1" applyFont="1" applyFill="1" applyBorder="1" applyAlignment="1" applyProtection="1">
      <alignment horizontal="center" vertical="center" wrapText="1"/>
      <protection locked="0"/>
    </xf>
    <xf numFmtId="14" fontId="1" fillId="0" borderId="52" xfId="57" applyNumberFormat="1" applyFont="1" applyFill="1" applyBorder="1" applyAlignment="1" applyProtection="1">
      <alignment horizontal="center" vertical="center" wrapText="1"/>
      <protection locked="0"/>
    </xf>
    <xf numFmtId="0" fontId="10" fillId="39" borderId="22" xfId="42" applyFont="1" applyFill="1" applyBorder="1" applyAlignment="1" applyProtection="1">
      <alignment horizontal="center" vertical="top" wrapText="1"/>
      <protection locked="0"/>
    </xf>
    <xf numFmtId="0" fontId="0" fillId="0" borderId="26" xfId="57" applyFill="1" applyBorder="1" applyAlignment="1" applyProtection="1">
      <alignment horizontal="center" vertical="center" wrapText="1"/>
      <protection/>
    </xf>
    <xf numFmtId="0" fontId="0" fillId="0" borderId="26" xfId="57" applyNumberFormat="1" applyFill="1" applyBorder="1" applyAlignment="1" applyProtection="1">
      <alignment horizontal="center" vertical="center" wrapText="1"/>
      <protection/>
    </xf>
    <xf numFmtId="14" fontId="0" fillId="0" borderId="26" xfId="0" applyNumberFormat="1" applyFill="1" applyBorder="1" applyAlignment="1" applyProtection="1">
      <alignment horizontal="right"/>
      <protection/>
    </xf>
    <xf numFmtId="0" fontId="0" fillId="0" borderId="26" xfId="0" applyNumberFormat="1" applyFill="1" applyBorder="1" applyAlignment="1" applyProtection="1">
      <alignment horizontal="left" vertical="center"/>
      <protection/>
    </xf>
    <xf numFmtId="0" fontId="10" fillId="39" borderId="28" xfId="42" applyFont="1" applyFill="1" applyBorder="1" applyAlignment="1" applyProtection="1">
      <alignment horizontal="left" vertical="top" wrapText="1"/>
      <protection locked="0"/>
    </xf>
    <xf numFmtId="0" fontId="5" fillId="33" borderId="45" xfId="62" applyFont="1" applyFill="1" applyBorder="1" applyAlignment="1" applyProtection="1">
      <alignment horizontal="center" vertical="center" wrapText="1"/>
      <protection/>
    </xf>
    <xf numFmtId="14" fontId="0" fillId="40" borderId="53" xfId="0" applyNumberFormat="1" applyFill="1" applyBorder="1" applyAlignment="1" applyProtection="1">
      <alignment horizontal="center" vertical="center"/>
      <protection locked="0"/>
    </xf>
    <xf numFmtId="0" fontId="0" fillId="40" borderId="52" xfId="0" applyNumberFormat="1" applyFill="1" applyBorder="1" applyAlignment="1" applyProtection="1">
      <alignment horizontal="left" vertical="center" wrapText="1" indent="1"/>
      <protection locked="0"/>
    </xf>
    <xf numFmtId="14" fontId="0" fillId="40" borderId="52" xfId="0" applyNumberFormat="1" applyFill="1" applyBorder="1" applyAlignment="1" applyProtection="1">
      <alignment horizontal="center" vertical="center"/>
      <protection locked="0"/>
    </xf>
    <xf numFmtId="0" fontId="39" fillId="0" borderId="10" xfId="42" applyBorder="1" applyAlignment="1" applyProtection="1" quotePrefix="1">
      <alignment horizontal="center" vertical="center" wrapText="1"/>
      <protection/>
    </xf>
    <xf numFmtId="0" fontId="0" fillId="0" borderId="10" xfId="0" applyFont="1" applyBorder="1" applyAlignment="1">
      <alignment wrapText="1"/>
    </xf>
    <xf numFmtId="0" fontId="0" fillId="0" borderId="10" xfId="0" applyFont="1" applyBorder="1" applyAlignment="1">
      <alignment horizontal="center" vertical="center" wrapText="1"/>
    </xf>
    <xf numFmtId="0" fontId="12" fillId="0" borderId="43" xfId="0" applyFont="1" applyFill="1" applyBorder="1" applyAlignment="1" applyProtection="1">
      <alignment horizontal="center" vertical="center" wrapText="1"/>
      <protection/>
    </xf>
    <xf numFmtId="0" fontId="12" fillId="0" borderId="54" xfId="0" applyFont="1" applyFill="1" applyBorder="1" applyAlignment="1" applyProtection="1">
      <alignment horizontal="center" vertical="center" wrapText="1"/>
      <protection/>
    </xf>
    <xf numFmtId="0" fontId="12" fillId="0" borderId="55" xfId="0" applyNumberFormat="1" applyFont="1" applyFill="1" applyBorder="1" applyAlignment="1" applyProtection="1">
      <alignment horizontal="center" vertical="center" wrapText="1"/>
      <protection/>
    </xf>
    <xf numFmtId="0" fontId="12" fillId="0" borderId="22" xfId="0" applyFont="1" applyBorder="1" applyAlignment="1">
      <alignment horizontal="center" vertical="center"/>
    </xf>
    <xf numFmtId="0" fontId="0" fillId="0" borderId="27" xfId="0" applyFill="1" applyBorder="1" applyAlignment="1" applyProtection="1">
      <alignment vertical="top" wrapText="1"/>
      <protection/>
    </xf>
    <xf numFmtId="0" fontId="0" fillId="0" borderId="27" xfId="0" applyFill="1" applyBorder="1" applyAlignment="1" applyProtection="1">
      <alignment horizontal="center" vertical="center" wrapText="1"/>
      <protection/>
    </xf>
    <xf numFmtId="0" fontId="0" fillId="0" borderId="27" xfId="0" applyNumberFormat="1" applyFill="1" applyBorder="1" applyAlignment="1" applyProtection="1">
      <alignment horizontal="left" vertical="top" wrapText="1"/>
      <protection/>
    </xf>
    <xf numFmtId="0" fontId="0" fillId="0" borderId="54" xfId="0" applyFill="1" applyBorder="1" applyAlignment="1" applyProtection="1">
      <alignment horizontal="left" vertical="center" wrapText="1"/>
      <protection/>
    </xf>
    <xf numFmtId="0" fontId="0" fillId="0" borderId="10" xfId="0" applyFill="1" applyBorder="1" applyAlignment="1" applyProtection="1">
      <alignment horizontal="left" vertical="center" wrapText="1"/>
      <protection/>
    </xf>
    <xf numFmtId="0" fontId="0" fillId="0" borderId="56" xfId="0" applyFill="1" applyBorder="1" applyAlignment="1" applyProtection="1">
      <alignment horizontal="left" vertical="center" wrapText="1"/>
      <protection/>
    </xf>
    <xf numFmtId="0" fontId="0" fillId="41" borderId="10" xfId="0" applyNumberFormat="1" applyFill="1" applyBorder="1" applyAlignment="1" applyProtection="1">
      <alignment horizontal="left" vertical="center" wrapText="1" indent="1"/>
      <protection locked="0"/>
    </xf>
    <xf numFmtId="4" fontId="0" fillId="41" borderId="55" xfId="0" applyNumberFormat="1" applyFill="1" applyBorder="1" applyAlignment="1" applyProtection="1">
      <alignment horizontal="right" vertical="center" wrapText="1"/>
      <protection locked="0"/>
    </xf>
    <xf numFmtId="4" fontId="0" fillId="41" borderId="47" xfId="0" applyNumberFormat="1" applyFill="1" applyBorder="1" applyAlignment="1" applyProtection="1">
      <alignment horizontal="right" vertical="center" wrapText="1"/>
      <protection locked="0"/>
    </xf>
    <xf numFmtId="4" fontId="0" fillId="41" borderId="57" xfId="0" applyNumberFormat="1" applyFill="1" applyBorder="1" applyAlignment="1" applyProtection="1">
      <alignment horizontal="right" vertical="center" wrapText="1"/>
      <protection locked="0"/>
    </xf>
    <xf numFmtId="4" fontId="0" fillId="41" borderId="58" xfId="0" applyNumberFormat="1" applyFill="1" applyBorder="1" applyAlignment="1" applyProtection="1">
      <alignment horizontal="right" vertical="center" wrapText="1"/>
      <protection locked="0"/>
    </xf>
    <xf numFmtId="0" fontId="0" fillId="0" borderId="54" xfId="0" applyNumberFormat="1" applyFill="1" applyBorder="1" applyAlignment="1" applyProtection="1">
      <alignment horizontal="left" vertical="center" wrapText="1"/>
      <protection/>
    </xf>
    <xf numFmtId="0" fontId="0" fillId="0" borderId="10" xfId="0" applyNumberFormat="1" applyFill="1" applyBorder="1" applyAlignment="1" applyProtection="1">
      <alignment horizontal="left" vertical="center" wrapText="1"/>
      <protection/>
    </xf>
    <xf numFmtId="0" fontId="0" fillId="0" borderId="10" xfId="0" applyNumberFormat="1" applyFill="1" applyBorder="1" applyAlignment="1" applyProtection="1">
      <alignment horizontal="left" vertical="center" wrapText="1" indent="1"/>
      <protection/>
    </xf>
    <xf numFmtId="0" fontId="0" fillId="0" borderId="10" xfId="0" applyNumberFormat="1" applyFill="1" applyBorder="1" applyAlignment="1" applyProtection="1">
      <alignment horizontal="center" vertical="center" wrapText="1"/>
      <protection/>
    </xf>
    <xf numFmtId="0" fontId="0" fillId="0" borderId="10" xfId="0" applyNumberFormat="1" applyFill="1" applyBorder="1" applyAlignment="1" applyProtection="1">
      <alignment horizontal="left" vertical="center" wrapText="1" indent="2"/>
      <protection/>
    </xf>
    <xf numFmtId="0" fontId="0" fillId="0" borderId="10" xfId="0" applyNumberFormat="1" applyFill="1" applyBorder="1" applyAlignment="1" applyProtection="1">
      <alignment horizontal="left" vertical="center" wrapText="1" indent="3"/>
      <protection/>
    </xf>
    <xf numFmtId="0" fontId="0" fillId="0" borderId="54" xfId="0" applyNumberFormat="1" applyFill="1" applyBorder="1" applyAlignment="1" applyProtection="1">
      <alignment horizontal="center" vertical="center" wrapText="1"/>
      <protection/>
    </xf>
    <xf numFmtId="4" fontId="0" fillId="41" borderId="47" xfId="0" applyNumberFormat="1" applyFill="1" applyBorder="1" applyAlignment="1" applyProtection="1">
      <alignment horizontal="right"/>
      <protection locked="0"/>
    </xf>
    <xf numFmtId="0" fontId="5" fillId="33" borderId="59" xfId="62" applyFont="1" applyFill="1" applyBorder="1" applyAlignment="1" applyProtection="1">
      <alignment horizontal="center" vertical="center" wrapText="1"/>
      <protection/>
    </xf>
    <xf numFmtId="0" fontId="0" fillId="0" borderId="56" xfId="0" applyNumberFormat="1" applyFill="1" applyBorder="1" applyAlignment="1" applyProtection="1">
      <alignment horizontal="left" vertical="center" wrapText="1"/>
      <protection/>
    </xf>
    <xf numFmtId="0" fontId="0" fillId="42" borderId="53" xfId="57" applyNumberFormat="1" applyFill="1" applyBorder="1" applyAlignment="1" applyProtection="1">
      <alignment horizontal="center" vertical="center" wrapText="1"/>
      <protection/>
    </xf>
    <xf numFmtId="0" fontId="0" fillId="37" borderId="0" xfId="0" applyFont="1" applyFill="1" applyAlignment="1">
      <alignment/>
    </xf>
    <xf numFmtId="0" fontId="0" fillId="0" borderId="56" xfId="0" applyNumberFormat="1" applyFill="1" applyBorder="1" applyAlignment="1" applyProtection="1">
      <alignment horizontal="center" vertical="center" wrapText="1"/>
      <protection/>
    </xf>
    <xf numFmtId="0" fontId="0" fillId="0" borderId="18" xfId="0" applyFont="1" applyBorder="1" applyAlignment="1">
      <alignment/>
    </xf>
    <xf numFmtId="0" fontId="0" fillId="0" borderId="27" xfId="0" applyFont="1" applyBorder="1" applyAlignment="1">
      <alignment horizontal="center" vertical="center"/>
    </xf>
    <xf numFmtId="0" fontId="0" fillId="0" borderId="27" xfId="0" applyFont="1" applyBorder="1" applyAlignment="1">
      <alignment/>
    </xf>
    <xf numFmtId="0" fontId="0" fillId="0" borderId="19" xfId="0" applyFont="1" applyBorder="1" applyAlignment="1">
      <alignment/>
    </xf>
    <xf numFmtId="0" fontId="0" fillId="0" borderId="21" xfId="0" applyFont="1" applyBorder="1" applyAlignment="1">
      <alignment/>
    </xf>
    <xf numFmtId="0" fontId="0" fillId="0" borderId="28" xfId="0" applyFont="1" applyBorder="1" applyAlignment="1">
      <alignment horizontal="center" vertical="center"/>
    </xf>
    <xf numFmtId="0" fontId="0" fillId="0" borderId="28" xfId="0" applyFont="1" applyBorder="1" applyAlignment="1">
      <alignment/>
    </xf>
    <xf numFmtId="14" fontId="1" fillId="0" borderId="60" xfId="57" applyNumberFormat="1" applyFont="1" applyFill="1" applyBorder="1" applyAlignment="1" applyProtection="1">
      <alignment horizontal="center" vertical="center" wrapText="1"/>
      <protection locked="0"/>
    </xf>
    <xf numFmtId="0" fontId="0" fillId="41" borderId="53" xfId="57" applyNumberFormat="1" applyFill="1" applyBorder="1" applyAlignment="1" applyProtection="1">
      <alignment horizontal="left" vertical="center" wrapText="1"/>
      <protection locked="0"/>
    </xf>
    <xf numFmtId="14" fontId="0" fillId="41" borderId="53" xfId="57" applyNumberFormat="1" applyFill="1" applyBorder="1" applyAlignment="1" applyProtection="1">
      <alignment horizontal="center" vertical="center"/>
      <protection locked="0"/>
    </xf>
    <xf numFmtId="14" fontId="0" fillId="41" borderId="61" xfId="57" applyNumberFormat="1" applyFill="1" applyBorder="1" applyAlignment="1" applyProtection="1">
      <alignment horizontal="center" vertical="center"/>
      <protection locked="0"/>
    </xf>
    <xf numFmtId="4" fontId="0" fillId="41" borderId="10" xfId="0" applyNumberFormat="1" applyFill="1" applyBorder="1" applyAlignment="1" applyProtection="1">
      <alignment horizontal="left" vertical="center" indent="2"/>
      <protection locked="0"/>
    </xf>
    <xf numFmtId="4" fontId="0" fillId="41" borderId="47" xfId="0" applyNumberFormat="1" applyFill="1" applyBorder="1" applyAlignment="1" applyProtection="1">
      <alignment horizontal="center" wrapText="1"/>
      <protection locked="0"/>
    </xf>
    <xf numFmtId="4" fontId="0" fillId="41" borderId="47" xfId="0" applyNumberFormat="1" applyFill="1" applyBorder="1" applyAlignment="1" applyProtection="1">
      <alignment horizontal="right" vertical="center"/>
      <protection locked="0"/>
    </xf>
    <xf numFmtId="175" fontId="0" fillId="41" borderId="47" xfId="0" applyNumberFormat="1" applyFill="1" applyBorder="1" applyAlignment="1" applyProtection="1">
      <alignment horizontal="right" vertical="center"/>
      <protection locked="0"/>
    </xf>
    <xf numFmtId="4" fontId="0" fillId="41" borderId="58" xfId="0" applyNumberFormat="1" applyFill="1" applyBorder="1" applyAlignment="1" applyProtection="1">
      <alignment horizontal="right" vertical="center"/>
      <protection locked="0"/>
    </xf>
    <xf numFmtId="4" fontId="0" fillId="41" borderId="10" xfId="0" applyNumberFormat="1" applyFill="1" applyBorder="1" applyAlignment="1" applyProtection="1">
      <alignment horizontal="left" indent="1"/>
      <protection locked="0"/>
    </xf>
    <xf numFmtId="4" fontId="0" fillId="41" borderId="55" xfId="0" applyNumberFormat="1" applyFill="1" applyBorder="1" applyAlignment="1" applyProtection="1">
      <alignment horizontal="right"/>
      <protection locked="0"/>
    </xf>
    <xf numFmtId="0" fontId="0" fillId="0" borderId="0"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1" fillId="0" borderId="0" xfId="58" applyNumberFormat="1" applyFont="1" applyFill="1" applyBorder="1" applyAlignment="1" applyProtection="1">
      <alignment horizontal="left" vertical="center" wrapText="1"/>
      <protection locked="0"/>
    </xf>
    <xf numFmtId="0" fontId="5" fillId="0" borderId="0" xfId="58" applyNumberFormat="1" applyFont="1" applyFill="1" applyBorder="1" applyAlignment="1" applyProtection="1">
      <alignment horizontal="left" vertical="center" wrapText="1"/>
      <protection locked="0"/>
    </xf>
    <xf numFmtId="0" fontId="12" fillId="0" borderId="0" xfId="0" applyFont="1" applyAlignment="1">
      <alignment horizontal="right" vertical="center"/>
    </xf>
    <xf numFmtId="0" fontId="12" fillId="0" borderId="0" xfId="0" applyFont="1" applyAlignment="1">
      <alignment horizontal="right"/>
    </xf>
    <xf numFmtId="0" fontId="6" fillId="33" borderId="0" xfId="64" applyFont="1" applyFill="1" applyBorder="1" applyAlignment="1" applyProtection="1">
      <alignment horizontal="right" vertical="top" wrapText="1"/>
      <protection/>
    </xf>
    <xf numFmtId="0" fontId="12" fillId="0" borderId="0" xfId="0" applyFont="1" applyFill="1" applyBorder="1" applyAlignment="1">
      <alignment horizontal="center" wrapText="1"/>
    </xf>
    <xf numFmtId="0" fontId="0" fillId="0" borderId="0" xfId="0" applyBorder="1" applyAlignment="1">
      <alignment horizontal="center"/>
    </xf>
    <xf numFmtId="0" fontId="19" fillId="0" borderId="0" xfId="0" applyFont="1" applyFill="1" applyBorder="1" applyAlignment="1">
      <alignment horizontal="center" vertical="center" wrapText="1"/>
    </xf>
    <xf numFmtId="0" fontId="5" fillId="41" borderId="62" xfId="63" applyNumberFormat="1" applyFont="1" applyFill="1" applyBorder="1" applyAlignment="1" applyProtection="1">
      <alignment horizontal="center" vertical="center" wrapText="1"/>
      <protection locked="0"/>
    </xf>
    <xf numFmtId="0" fontId="5" fillId="41" borderId="63" xfId="63" applyNumberFormat="1" applyFont="1" applyFill="1" applyBorder="1" applyAlignment="1" applyProtection="1">
      <alignment horizontal="center" vertical="center" wrapText="1"/>
      <protection locked="0"/>
    </xf>
    <xf numFmtId="173" fontId="5" fillId="40" borderId="64" xfId="63" applyNumberFormat="1" applyFont="1" applyFill="1" applyBorder="1" applyAlignment="1" applyProtection="1">
      <alignment horizontal="center" vertical="center" wrapText="1"/>
      <protection locked="0"/>
    </xf>
    <xf numFmtId="173" fontId="5" fillId="40" borderId="65" xfId="63" applyNumberFormat="1" applyFont="1" applyFill="1" applyBorder="1" applyAlignment="1" applyProtection="1">
      <alignment horizontal="center" vertical="center" wrapText="1"/>
      <protection locked="0"/>
    </xf>
    <xf numFmtId="0" fontId="39" fillId="40" borderId="62" xfId="42" applyNumberFormat="1" applyFill="1" applyBorder="1" applyAlignment="1" applyProtection="1">
      <alignment horizontal="center" vertical="center" wrapText="1"/>
      <protection locked="0"/>
    </xf>
    <xf numFmtId="0" fontId="5" fillId="40" borderId="63" xfId="63" applyNumberFormat="1" applyFont="1" applyFill="1" applyBorder="1" applyAlignment="1" applyProtection="1">
      <alignment horizontal="center" vertical="center" wrapText="1"/>
      <protection locked="0"/>
    </xf>
    <xf numFmtId="0" fontId="6" fillId="33" borderId="15" xfId="61" applyFont="1" applyFill="1" applyBorder="1" applyAlignment="1" applyProtection="1">
      <alignment horizontal="center" vertical="center" wrapText="1"/>
      <protection/>
    </xf>
    <xf numFmtId="0" fontId="6" fillId="33" borderId="66" xfId="61" applyFont="1" applyFill="1" applyBorder="1" applyAlignment="1" applyProtection="1">
      <alignment horizontal="center" vertical="center" wrapText="1"/>
      <protection/>
    </xf>
    <xf numFmtId="0" fontId="6" fillId="33" borderId="67" xfId="61" applyFont="1" applyFill="1" applyBorder="1" applyAlignment="1" applyProtection="1">
      <alignment horizontal="center" vertical="center" wrapText="1"/>
      <protection/>
    </xf>
    <xf numFmtId="0" fontId="5" fillId="41" borderId="65" xfId="61" applyNumberFormat="1" applyFont="1" applyFill="1" applyBorder="1" applyAlignment="1" applyProtection="1">
      <alignment horizontal="center" vertical="center" wrapText="1"/>
      <protection locked="0"/>
    </xf>
    <xf numFmtId="0" fontId="5" fillId="41" borderId="68" xfId="61" applyNumberFormat="1" applyFont="1" applyFill="1" applyBorder="1" applyAlignment="1" applyProtection="1">
      <alignment horizontal="center" vertical="center" wrapText="1"/>
      <protection locked="0"/>
    </xf>
    <xf numFmtId="0" fontId="5" fillId="41" borderId="62" xfId="61" applyNumberFormat="1" applyFont="1" applyFill="1" applyBorder="1" applyAlignment="1" applyProtection="1">
      <alignment horizontal="center" vertical="center" wrapText="1"/>
      <protection locked="0"/>
    </xf>
    <xf numFmtId="0" fontId="5" fillId="41" borderId="63" xfId="61" applyNumberFormat="1" applyFont="1" applyFill="1" applyBorder="1" applyAlignment="1" applyProtection="1">
      <alignment horizontal="center" vertical="center" wrapText="1"/>
      <protection locked="0"/>
    </xf>
    <xf numFmtId="0" fontId="5" fillId="40" borderId="64" xfId="63" applyNumberFormat="1" applyFont="1" applyFill="1" applyBorder="1" applyAlignment="1" applyProtection="1">
      <alignment horizontal="center" vertical="center" wrapText="1"/>
      <protection locked="0"/>
    </xf>
    <xf numFmtId="0" fontId="5" fillId="40" borderId="65" xfId="63" applyNumberFormat="1" applyFont="1" applyFill="1" applyBorder="1" applyAlignment="1" applyProtection="1">
      <alignment horizontal="center" vertical="center" wrapText="1"/>
      <protection locked="0"/>
    </xf>
    <xf numFmtId="0" fontId="5" fillId="41" borderId="64" xfId="63" applyNumberFormat="1" applyFont="1" applyFill="1" applyBorder="1" applyAlignment="1" applyProtection="1">
      <alignment horizontal="center" vertical="center" wrapText="1"/>
      <protection locked="0"/>
    </xf>
    <xf numFmtId="0" fontId="5" fillId="41" borderId="65" xfId="63" applyNumberFormat="1" applyFont="1" applyFill="1" applyBorder="1" applyAlignment="1" applyProtection="1">
      <alignment horizontal="center" vertical="center" wrapText="1"/>
      <protection locked="0"/>
    </xf>
    <xf numFmtId="0" fontId="5" fillId="42" borderId="66" xfId="63" applyNumberFormat="1" applyFont="1" applyFill="1" applyBorder="1" applyAlignment="1" applyProtection="1">
      <alignment horizontal="center" vertical="center" wrapText="1"/>
      <protection/>
    </xf>
    <xf numFmtId="0" fontId="5" fillId="42" borderId="67" xfId="63" applyNumberFormat="1" applyFont="1" applyFill="1" applyBorder="1" applyAlignment="1" applyProtection="1">
      <alignment horizontal="center" vertical="center" wrapText="1"/>
      <protection/>
    </xf>
    <xf numFmtId="49" fontId="5" fillId="42" borderId="64" xfId="63" applyNumberFormat="1" applyFont="1" applyFill="1" applyBorder="1" applyAlignment="1" applyProtection="1">
      <alignment horizontal="center" vertical="center" wrapText="1"/>
      <protection/>
    </xf>
    <xf numFmtId="49" fontId="5" fillId="42" borderId="65" xfId="63" applyNumberFormat="1" applyFont="1" applyFill="1" applyBorder="1" applyAlignment="1" applyProtection="1">
      <alignment horizontal="center" vertical="center" wrapText="1"/>
      <protection/>
    </xf>
    <xf numFmtId="49" fontId="5" fillId="42" borderId="62" xfId="63" applyNumberFormat="1" applyFont="1" applyFill="1" applyBorder="1" applyAlignment="1" applyProtection="1">
      <alignment horizontal="center" vertical="center" wrapText="1"/>
      <protection/>
    </xf>
    <xf numFmtId="49" fontId="5" fillId="42" borderId="63" xfId="63" applyNumberFormat="1" applyFont="1" applyFill="1" applyBorder="1" applyAlignment="1" applyProtection="1">
      <alignment horizontal="center" vertical="center" wrapText="1"/>
      <protection/>
    </xf>
    <xf numFmtId="0" fontId="6" fillId="0" borderId="15" xfId="61" applyFont="1" applyFill="1" applyBorder="1" applyAlignment="1" applyProtection="1">
      <alignment horizontal="center" vertical="center" wrapText="1"/>
      <protection/>
    </xf>
    <xf numFmtId="0" fontId="6" fillId="0" borderId="66" xfId="61" applyFont="1" applyFill="1" applyBorder="1" applyAlignment="1" applyProtection="1">
      <alignment horizontal="center" vertical="center" wrapText="1"/>
      <protection/>
    </xf>
    <xf numFmtId="0" fontId="6" fillId="0" borderId="67" xfId="61" applyFont="1" applyFill="1" applyBorder="1" applyAlignment="1" applyProtection="1">
      <alignment horizontal="center" vertical="center" wrapText="1"/>
      <protection/>
    </xf>
    <xf numFmtId="49" fontId="5" fillId="40" borderId="62" xfId="61" applyNumberFormat="1" applyFont="1" applyFill="1" applyBorder="1" applyAlignment="1" applyProtection="1">
      <alignment horizontal="center" vertical="center" wrapText="1"/>
      <protection locked="0"/>
    </xf>
    <xf numFmtId="49" fontId="5" fillId="40" borderId="63" xfId="61" applyNumberFormat="1" applyFont="1" applyFill="1" applyBorder="1" applyAlignment="1" applyProtection="1">
      <alignment horizontal="center" vertical="center" wrapText="1"/>
      <protection locked="0"/>
    </xf>
    <xf numFmtId="0" fontId="4" fillId="0" borderId="0" xfId="61" applyFont="1" applyFill="1" applyBorder="1" applyAlignment="1" applyProtection="1">
      <alignment horizontal="center" vertical="center" wrapText="1"/>
      <protection/>
    </xf>
    <xf numFmtId="0" fontId="6" fillId="33" borderId="0" xfId="61" applyFont="1" applyFill="1" applyBorder="1" applyAlignment="1" applyProtection="1">
      <alignment horizontal="center" vertical="center" wrapText="1"/>
      <protection/>
    </xf>
    <xf numFmtId="0" fontId="5" fillId="33" borderId="69" xfId="61" applyFont="1" applyFill="1" applyBorder="1" applyAlignment="1" applyProtection="1">
      <alignment horizontal="center" vertical="center" wrapText="1"/>
      <protection/>
    </xf>
    <xf numFmtId="0" fontId="5" fillId="33" borderId="0" xfId="61" applyFont="1" applyFill="1" applyBorder="1" applyAlignment="1" applyProtection="1">
      <alignment horizontal="center" vertical="center" wrapText="1"/>
      <protection/>
    </xf>
    <xf numFmtId="14" fontId="5" fillId="33" borderId="0" xfId="63" applyNumberFormat="1" applyFont="1" applyFill="1" applyBorder="1" applyAlignment="1" applyProtection="1">
      <alignment horizontal="center" vertical="center" wrapText="1"/>
      <protection/>
    </xf>
    <xf numFmtId="0" fontId="5" fillId="33" borderId="59" xfId="62" applyFont="1" applyFill="1" applyBorder="1" applyAlignment="1" applyProtection="1">
      <alignment horizontal="center" vertical="center" wrapText="1"/>
      <protection/>
    </xf>
    <xf numFmtId="0" fontId="5" fillId="33" borderId="70" xfId="62" applyFont="1" applyFill="1" applyBorder="1" applyAlignment="1" applyProtection="1">
      <alignment horizontal="center" vertical="center" wrapText="1"/>
      <protection/>
    </xf>
    <xf numFmtId="0" fontId="5" fillId="0" borderId="0" xfId="42" applyFont="1" applyFill="1" applyBorder="1" applyAlignment="1" applyProtection="1">
      <alignment horizontal="left" wrapText="1"/>
      <protection/>
    </xf>
    <xf numFmtId="0" fontId="19" fillId="35" borderId="19" xfId="0" applyFont="1" applyFill="1" applyBorder="1" applyAlignment="1">
      <alignment horizontal="center" vertical="center" wrapText="1"/>
    </xf>
    <xf numFmtId="0" fontId="19" fillId="35" borderId="0" xfId="0" applyFont="1" applyFill="1" applyBorder="1" applyAlignment="1">
      <alignment horizontal="center" vertical="center" wrapText="1"/>
    </xf>
    <xf numFmtId="0" fontId="19" fillId="35" borderId="20" xfId="0" applyFont="1" applyFill="1" applyBorder="1" applyAlignment="1">
      <alignment horizontal="center" vertical="center" wrapText="1"/>
    </xf>
    <xf numFmtId="0" fontId="19" fillId="35" borderId="18" xfId="0" applyFont="1" applyFill="1" applyBorder="1" applyAlignment="1">
      <alignment horizontal="center" vertical="top" wrapText="1"/>
    </xf>
    <xf numFmtId="0" fontId="19" fillId="35" borderId="27" xfId="0" applyFont="1" applyFill="1" applyBorder="1" applyAlignment="1">
      <alignment horizontal="center" vertical="top" wrapText="1"/>
    </xf>
    <xf numFmtId="0" fontId="19" fillId="35" borderId="23" xfId="0" applyFont="1" applyFill="1" applyBorder="1" applyAlignment="1">
      <alignment horizontal="center" vertical="top" wrapText="1"/>
    </xf>
    <xf numFmtId="0" fontId="19" fillId="35" borderId="21" xfId="0" applyFont="1" applyFill="1" applyBorder="1" applyAlignment="1">
      <alignment horizontal="center" vertical="center"/>
    </xf>
    <xf numFmtId="0" fontId="19" fillId="35" borderId="28" xfId="0" applyFont="1" applyFill="1" applyBorder="1" applyAlignment="1">
      <alignment horizontal="center" vertical="center"/>
    </xf>
    <xf numFmtId="0" fontId="19" fillId="35" borderId="22" xfId="0" applyFont="1" applyFill="1" applyBorder="1" applyAlignment="1">
      <alignment horizontal="center" vertical="center"/>
    </xf>
    <xf numFmtId="0" fontId="19" fillId="35" borderId="19" xfId="0" applyFont="1" applyFill="1" applyBorder="1" applyAlignment="1">
      <alignment horizontal="center" vertical="center"/>
    </xf>
    <xf numFmtId="0" fontId="19" fillId="35" borderId="0" xfId="0" applyFont="1" applyFill="1" applyBorder="1" applyAlignment="1">
      <alignment horizontal="center" vertical="center"/>
    </xf>
    <xf numFmtId="0" fontId="19" fillId="35" borderId="20" xfId="0" applyFont="1" applyFill="1" applyBorder="1" applyAlignment="1">
      <alignment horizontal="center" vertical="center"/>
    </xf>
    <xf numFmtId="0" fontId="5" fillId="0" borderId="0" xfId="42" applyFont="1" applyFill="1" applyBorder="1" applyAlignment="1" applyProtection="1">
      <alignment horizontal="left" vertical="top" wrapText="1"/>
      <protection/>
    </xf>
    <xf numFmtId="0" fontId="19" fillId="35" borderId="21" xfId="0" applyFont="1" applyFill="1" applyBorder="1" applyAlignment="1">
      <alignment horizontal="center" vertical="center" wrapText="1"/>
    </xf>
    <xf numFmtId="0" fontId="19" fillId="35" borderId="28" xfId="0" applyFont="1" applyFill="1" applyBorder="1" applyAlignment="1">
      <alignment horizontal="center" vertical="center" wrapText="1"/>
    </xf>
    <xf numFmtId="0" fontId="19" fillId="35" borderId="22" xfId="0" applyFont="1" applyFill="1" applyBorder="1" applyAlignment="1">
      <alignment horizontal="center" vertical="center" wrapText="1"/>
    </xf>
    <xf numFmtId="0" fontId="12" fillId="0" borderId="0" xfId="0" applyFont="1" applyFill="1" applyBorder="1" applyAlignment="1" applyProtection="1">
      <alignment horizontal="left" vertical="top" wrapText="1"/>
      <protection/>
    </xf>
    <xf numFmtId="0" fontId="0" fillId="40" borderId="24" xfId="0" applyNumberFormat="1" applyFill="1" applyBorder="1" applyAlignment="1" applyProtection="1">
      <alignment horizontal="left" vertical="center" wrapText="1"/>
      <protection locked="0"/>
    </xf>
    <xf numFmtId="0" fontId="0" fillId="40" borderId="26" xfId="0" applyNumberFormat="1" applyFill="1" applyBorder="1" applyAlignment="1" applyProtection="1">
      <alignment horizontal="left" vertical="center" wrapText="1"/>
      <protection locked="0"/>
    </xf>
    <xf numFmtId="0" fontId="0" fillId="40" borderId="25" xfId="0" applyNumberFormat="1" applyFill="1" applyBorder="1" applyAlignment="1" applyProtection="1">
      <alignment horizontal="left" vertical="center" wrapText="1"/>
      <protection locked="0"/>
    </xf>
    <xf numFmtId="0" fontId="12" fillId="0" borderId="71" xfId="57" applyNumberFormat="1" applyFont="1" applyFill="1" applyBorder="1" applyAlignment="1" applyProtection="1">
      <alignment vertical="center" wrapText="1"/>
      <protection locked="0"/>
    </xf>
    <xf numFmtId="0" fontId="12" fillId="0" borderId="72" xfId="57" applyNumberFormat="1" applyFont="1" applyFill="1" applyBorder="1" applyAlignment="1" applyProtection="1">
      <alignment vertical="center" wrapText="1"/>
      <protection locked="0"/>
    </xf>
    <xf numFmtId="0" fontId="0" fillId="0" borderId="70" xfId="57" applyFill="1" applyBorder="1" applyAlignment="1" applyProtection="1">
      <alignment horizontal="center" vertical="center" wrapText="1"/>
      <protection/>
    </xf>
    <xf numFmtId="0" fontId="0" fillId="0" borderId="40" xfId="57" applyFill="1" applyBorder="1" applyAlignment="1" applyProtection="1">
      <alignment horizontal="center" vertical="center" wrapText="1"/>
      <protection/>
    </xf>
    <xf numFmtId="14" fontId="1" fillId="0" borderId="50" xfId="57" applyNumberFormat="1" applyFont="1" applyFill="1" applyBorder="1" applyAlignment="1" applyProtection="1">
      <alignment horizontal="center" vertical="center" wrapText="1"/>
      <protection locked="0"/>
    </xf>
    <xf numFmtId="14" fontId="1" fillId="0" borderId="73" xfId="57" applyNumberFormat="1" applyFont="1" applyFill="1" applyBorder="1" applyAlignment="1" applyProtection="1">
      <alignment horizontal="center" vertical="center" wrapText="1"/>
      <protection locked="0"/>
    </xf>
    <xf numFmtId="0" fontId="0" fillId="42" borderId="74" xfId="0" applyNumberFormat="1" applyFill="1" applyBorder="1" applyAlignment="1" applyProtection="1">
      <alignment horizontal="left" vertical="center"/>
      <protection/>
    </xf>
    <xf numFmtId="0" fontId="0" fillId="42" borderId="75" xfId="0" applyNumberFormat="1" applyFill="1" applyBorder="1" applyAlignment="1" applyProtection="1">
      <alignment horizontal="left" vertical="center"/>
      <protection/>
    </xf>
    <xf numFmtId="0" fontId="0" fillId="0" borderId="59" xfId="57" applyFill="1" applyBorder="1" applyAlignment="1" applyProtection="1">
      <alignment horizontal="center" vertical="center" wrapText="1"/>
      <protection/>
    </xf>
    <xf numFmtId="0" fontId="0" fillId="0" borderId="46" xfId="57" applyFill="1" applyBorder="1" applyAlignment="1" applyProtection="1">
      <alignment horizontal="center" vertical="center" wrapText="1"/>
      <protection/>
    </xf>
    <xf numFmtId="14" fontId="1" fillId="0" borderId="76" xfId="57" applyNumberFormat="1" applyFont="1" applyFill="1" applyBorder="1" applyAlignment="1" applyProtection="1">
      <alignment horizontal="center" vertical="center" wrapText="1"/>
      <protection locked="0"/>
    </xf>
    <xf numFmtId="14" fontId="1" fillId="0" borderId="57" xfId="57" applyNumberFormat="1" applyFont="1" applyFill="1" applyBorder="1" applyAlignment="1" applyProtection="1">
      <alignment horizontal="center" vertical="center" wrapText="1"/>
      <protection locked="0"/>
    </xf>
    <xf numFmtId="0" fontId="0" fillId="40" borderId="77" xfId="0" applyNumberFormat="1" applyFill="1" applyBorder="1" applyAlignment="1" applyProtection="1">
      <alignment horizontal="center" vertical="center"/>
      <protection locked="0"/>
    </xf>
    <xf numFmtId="0" fontId="0" fillId="40" borderId="73" xfId="0" applyNumberFormat="1" applyFill="1" applyBorder="1" applyAlignment="1" applyProtection="1">
      <alignment horizontal="center" vertical="center"/>
      <protection locked="0"/>
    </xf>
    <xf numFmtId="0" fontId="19" fillId="0" borderId="0" xfId="0" applyFont="1" applyFill="1" applyBorder="1" applyAlignment="1">
      <alignment horizontal="center" wrapText="1"/>
    </xf>
    <xf numFmtId="0" fontId="0" fillId="41" borderId="53" xfId="57" applyNumberFormat="1" applyFont="1" applyFill="1" applyBorder="1" applyAlignment="1" applyProtection="1">
      <alignment horizontal="center" vertical="center"/>
      <protection locked="0"/>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2 2" xfId="53"/>
    <cellStyle name="Обычный 2" xfId="54"/>
    <cellStyle name="Обычный 2 2" xfId="55"/>
    <cellStyle name="Обычный 3" xfId="56"/>
    <cellStyle name="Обычный 4" xfId="57"/>
    <cellStyle name="Обычный_KV.ITOG.4.78(v1.0)" xfId="58"/>
    <cellStyle name="Обычный_PRIL1.ELECTR" xfId="59"/>
    <cellStyle name="Обычный_WARM.TOPL.Q1.2010" xfId="60"/>
    <cellStyle name="Обычный_ЖКУ_проект3" xfId="61"/>
    <cellStyle name="Обычный_Мониторинг по тарифам ТОWRK_BU" xfId="62"/>
    <cellStyle name="Обычный_форма 1 водопровод для орг" xfId="63"/>
    <cellStyle name="Обычный_Формы 2-РЭК и  3-РЭК " xfId="64"/>
    <cellStyle name="Followed Hyperlink" xfId="65"/>
    <cellStyle name="Плохой" xfId="66"/>
    <cellStyle name="Пояснение" xfId="67"/>
    <cellStyle name="Примечание" xfId="68"/>
    <cellStyle name="Percent" xfId="69"/>
    <cellStyle name="Связанная ячейка" xfId="70"/>
    <cellStyle name="Текст предупреждения" xfId="71"/>
    <cellStyle name="Comma" xfId="72"/>
    <cellStyle name="Comma [0]" xfId="73"/>
    <cellStyle name="Финансовый 3 8" xfId="74"/>
    <cellStyle name="Хороший"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133350</xdr:rowOff>
    </xdr:from>
    <xdr:to>
      <xdr:col>7</xdr:col>
      <xdr:colOff>0</xdr:colOff>
      <xdr:row>32</xdr:row>
      <xdr:rowOff>19050</xdr:rowOff>
    </xdr:to>
    <xdr:sp>
      <xdr:nvSpPr>
        <xdr:cNvPr id="1" name="Скругленный прямоугольник 1"/>
        <xdr:cNvSpPr>
          <a:spLocks/>
        </xdr:cNvSpPr>
      </xdr:nvSpPr>
      <xdr:spPr>
        <a:xfrm>
          <a:off x="1219200" y="1400175"/>
          <a:ext cx="6515100" cy="87630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581025</xdr:colOff>
      <xdr:row>6</xdr:row>
      <xdr:rowOff>142875</xdr:rowOff>
    </xdr:from>
    <xdr:to>
      <xdr:col>7</xdr:col>
      <xdr:colOff>19050</xdr:colOff>
      <xdr:row>9</xdr:row>
      <xdr:rowOff>9525</xdr:rowOff>
    </xdr:to>
    <xdr:sp>
      <xdr:nvSpPr>
        <xdr:cNvPr id="2" name="Скругленный прямоугольник 2"/>
        <xdr:cNvSpPr>
          <a:spLocks/>
        </xdr:cNvSpPr>
      </xdr:nvSpPr>
      <xdr:spPr>
        <a:xfrm>
          <a:off x="1190625" y="571500"/>
          <a:ext cx="6562725" cy="561975"/>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1028700</xdr:colOff>
      <xdr:row>5</xdr:row>
      <xdr:rowOff>152400</xdr:rowOff>
    </xdr:from>
    <xdr:to>
      <xdr:col>8</xdr:col>
      <xdr:colOff>19050</xdr:colOff>
      <xdr:row>6</xdr:row>
      <xdr:rowOff>371475</xdr:rowOff>
    </xdr:to>
    <xdr:sp>
      <xdr:nvSpPr>
        <xdr:cNvPr id="1" name="Скругленный прямоугольник 5"/>
        <xdr:cNvSpPr>
          <a:spLocks/>
        </xdr:cNvSpPr>
      </xdr:nvSpPr>
      <xdr:spPr>
        <a:xfrm>
          <a:off x="1028700" y="514350"/>
          <a:ext cx="6924675" cy="400050"/>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7</xdr:col>
      <xdr:colOff>28575</xdr:colOff>
      <xdr:row>18</xdr:row>
      <xdr:rowOff>180975</xdr:rowOff>
    </xdr:from>
    <xdr:to>
      <xdr:col>7</xdr:col>
      <xdr:colOff>466725</xdr:colOff>
      <xdr:row>20</xdr:row>
      <xdr:rowOff>0</xdr:rowOff>
    </xdr:to>
    <xdr:sp macro="[0]!Sheet_10.KindActivButton_click">
      <xdr:nvSpPr>
        <xdr:cNvPr id="2" name="Овал 18"/>
        <xdr:cNvSpPr>
          <a:spLocks/>
        </xdr:cNvSpPr>
      </xdr:nvSpPr>
      <xdr:spPr>
        <a:xfrm>
          <a:off x="7486650" y="4057650"/>
          <a:ext cx="438150" cy="361950"/>
        </a:xfrm>
        <a:prstGeom prst="ellipse">
          <a:avLst/>
        </a:prstGeom>
        <a:blipFill>
          <a:blip r:embed="rId1"/>
          <a:srcRect/>
          <a:stretch>
            <a:fillRect/>
          </a:stretch>
        </a:blipFill>
        <a:ln w="9525" cmpd="sng">
          <a:solidFill>
            <a:srgbClr val="000000">
              <a:alpha val="50195"/>
            </a:srgbClr>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fPrintsWithSheet="0"/>
  </xdr:twoCellAnchor>
  <xdr:twoCellAnchor>
    <xdr:from>
      <xdr:col>3</xdr:col>
      <xdr:colOff>466725</xdr:colOff>
      <xdr:row>11</xdr:row>
      <xdr:rowOff>0</xdr:rowOff>
    </xdr:from>
    <xdr:to>
      <xdr:col>7</xdr:col>
      <xdr:colOff>9525</xdr:colOff>
      <xdr:row>12</xdr:row>
      <xdr:rowOff>9525</xdr:rowOff>
    </xdr:to>
    <xdr:sp>
      <xdr:nvSpPr>
        <xdr:cNvPr id="3" name="AutoShape 2651"/>
        <xdr:cNvSpPr>
          <a:spLocks/>
        </xdr:cNvSpPr>
      </xdr:nvSpPr>
      <xdr:spPr>
        <a:xfrm>
          <a:off x="1514475" y="1581150"/>
          <a:ext cx="5953125" cy="514350"/>
        </a:xfrm>
        <a:prstGeom prst="flowChartAlternateProcess">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4</xdr:col>
      <xdr:colOff>0</xdr:colOff>
      <xdr:row>13</xdr:row>
      <xdr:rowOff>9525</xdr:rowOff>
    </xdr:from>
    <xdr:to>
      <xdr:col>7</xdr:col>
      <xdr:colOff>0</xdr:colOff>
      <xdr:row>15</xdr:row>
      <xdr:rowOff>342900</xdr:rowOff>
    </xdr:to>
    <xdr:sp>
      <xdr:nvSpPr>
        <xdr:cNvPr id="4" name="AutoShape 2653"/>
        <xdr:cNvSpPr>
          <a:spLocks/>
        </xdr:cNvSpPr>
      </xdr:nvSpPr>
      <xdr:spPr>
        <a:xfrm>
          <a:off x="1524000" y="2286000"/>
          <a:ext cx="5934075" cy="103822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3</xdr:col>
      <xdr:colOff>466725</xdr:colOff>
      <xdr:row>17</xdr:row>
      <xdr:rowOff>0</xdr:rowOff>
    </xdr:from>
    <xdr:to>
      <xdr:col>6</xdr:col>
      <xdr:colOff>2200275</xdr:colOff>
      <xdr:row>18</xdr:row>
      <xdr:rowOff>0</xdr:rowOff>
    </xdr:to>
    <xdr:sp>
      <xdr:nvSpPr>
        <xdr:cNvPr id="5" name="AutoShape 2654"/>
        <xdr:cNvSpPr>
          <a:spLocks/>
        </xdr:cNvSpPr>
      </xdr:nvSpPr>
      <xdr:spPr>
        <a:xfrm>
          <a:off x="1514475" y="3524250"/>
          <a:ext cx="5934075" cy="35242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4</xdr:col>
      <xdr:colOff>0</xdr:colOff>
      <xdr:row>19</xdr:row>
      <xdr:rowOff>0</xdr:rowOff>
    </xdr:from>
    <xdr:to>
      <xdr:col>7</xdr:col>
      <xdr:colOff>0</xdr:colOff>
      <xdr:row>19</xdr:row>
      <xdr:rowOff>342900</xdr:rowOff>
    </xdr:to>
    <xdr:sp>
      <xdr:nvSpPr>
        <xdr:cNvPr id="6" name="AutoShape 2655"/>
        <xdr:cNvSpPr>
          <a:spLocks/>
        </xdr:cNvSpPr>
      </xdr:nvSpPr>
      <xdr:spPr>
        <a:xfrm>
          <a:off x="1524000" y="4067175"/>
          <a:ext cx="5934075" cy="3429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4</xdr:col>
      <xdr:colOff>0</xdr:colOff>
      <xdr:row>21</xdr:row>
      <xdr:rowOff>0</xdr:rowOff>
    </xdr:from>
    <xdr:to>
      <xdr:col>7</xdr:col>
      <xdr:colOff>0</xdr:colOff>
      <xdr:row>22</xdr:row>
      <xdr:rowOff>342900</xdr:rowOff>
    </xdr:to>
    <xdr:sp>
      <xdr:nvSpPr>
        <xdr:cNvPr id="7" name="AutoShape 2656"/>
        <xdr:cNvSpPr>
          <a:spLocks/>
        </xdr:cNvSpPr>
      </xdr:nvSpPr>
      <xdr:spPr>
        <a:xfrm>
          <a:off x="1524000" y="4610100"/>
          <a:ext cx="5934075" cy="6286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3</xdr:col>
      <xdr:colOff>466725</xdr:colOff>
      <xdr:row>24</xdr:row>
      <xdr:rowOff>0</xdr:rowOff>
    </xdr:from>
    <xdr:to>
      <xdr:col>6</xdr:col>
      <xdr:colOff>2200275</xdr:colOff>
      <xdr:row>24</xdr:row>
      <xdr:rowOff>342900</xdr:rowOff>
    </xdr:to>
    <xdr:sp>
      <xdr:nvSpPr>
        <xdr:cNvPr id="8" name="AutoShape 2658"/>
        <xdr:cNvSpPr>
          <a:spLocks/>
        </xdr:cNvSpPr>
      </xdr:nvSpPr>
      <xdr:spPr>
        <a:xfrm>
          <a:off x="1514475" y="5438775"/>
          <a:ext cx="5934075" cy="3429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4</xdr:col>
      <xdr:colOff>0</xdr:colOff>
      <xdr:row>26</xdr:row>
      <xdr:rowOff>9525</xdr:rowOff>
    </xdr:from>
    <xdr:to>
      <xdr:col>7</xdr:col>
      <xdr:colOff>0</xdr:colOff>
      <xdr:row>28</xdr:row>
      <xdr:rowOff>0</xdr:rowOff>
    </xdr:to>
    <xdr:sp>
      <xdr:nvSpPr>
        <xdr:cNvPr id="9" name="AutoShape 2659"/>
        <xdr:cNvSpPr>
          <a:spLocks/>
        </xdr:cNvSpPr>
      </xdr:nvSpPr>
      <xdr:spPr>
        <a:xfrm>
          <a:off x="1524000" y="5991225"/>
          <a:ext cx="5934075" cy="7143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4</xdr:col>
      <xdr:colOff>0</xdr:colOff>
      <xdr:row>29</xdr:row>
      <xdr:rowOff>0</xdr:rowOff>
    </xdr:from>
    <xdr:to>
      <xdr:col>7</xdr:col>
      <xdr:colOff>0</xdr:colOff>
      <xdr:row>31</xdr:row>
      <xdr:rowOff>342900</xdr:rowOff>
    </xdr:to>
    <xdr:sp>
      <xdr:nvSpPr>
        <xdr:cNvPr id="10" name="AutoShape 2661"/>
        <xdr:cNvSpPr>
          <a:spLocks/>
        </xdr:cNvSpPr>
      </xdr:nvSpPr>
      <xdr:spPr>
        <a:xfrm>
          <a:off x="1524000" y="6886575"/>
          <a:ext cx="5934075" cy="92392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3</xdr:col>
      <xdr:colOff>466725</xdr:colOff>
      <xdr:row>33</xdr:row>
      <xdr:rowOff>0</xdr:rowOff>
    </xdr:from>
    <xdr:to>
      <xdr:col>6</xdr:col>
      <xdr:colOff>2200275</xdr:colOff>
      <xdr:row>36</xdr:row>
      <xdr:rowOff>0</xdr:rowOff>
    </xdr:to>
    <xdr:sp>
      <xdr:nvSpPr>
        <xdr:cNvPr id="11" name="AutoShape 2662"/>
        <xdr:cNvSpPr>
          <a:spLocks/>
        </xdr:cNvSpPr>
      </xdr:nvSpPr>
      <xdr:spPr>
        <a:xfrm>
          <a:off x="1514475" y="8010525"/>
          <a:ext cx="5934075" cy="9906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4</xdr:col>
      <xdr:colOff>9525</xdr:colOff>
      <xdr:row>37</xdr:row>
      <xdr:rowOff>0</xdr:rowOff>
    </xdr:from>
    <xdr:to>
      <xdr:col>7</xdr:col>
      <xdr:colOff>9525</xdr:colOff>
      <xdr:row>42</xdr:row>
      <xdr:rowOff>9525</xdr:rowOff>
    </xdr:to>
    <xdr:sp>
      <xdr:nvSpPr>
        <xdr:cNvPr id="12" name="AutoShape 2663"/>
        <xdr:cNvSpPr>
          <a:spLocks/>
        </xdr:cNvSpPr>
      </xdr:nvSpPr>
      <xdr:spPr>
        <a:xfrm>
          <a:off x="1533525" y="9191625"/>
          <a:ext cx="5934075" cy="17049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3</xdr:col>
      <xdr:colOff>28575</xdr:colOff>
      <xdr:row>10</xdr:row>
      <xdr:rowOff>9525</xdr:rowOff>
    </xdr:from>
    <xdr:to>
      <xdr:col>8</xdr:col>
      <xdr:colOff>66675</xdr:colOff>
      <xdr:row>44</xdr:row>
      <xdr:rowOff>0</xdr:rowOff>
    </xdr:to>
    <xdr:sp>
      <xdr:nvSpPr>
        <xdr:cNvPr id="13" name="AutoShape 2664"/>
        <xdr:cNvSpPr>
          <a:spLocks/>
        </xdr:cNvSpPr>
      </xdr:nvSpPr>
      <xdr:spPr>
        <a:xfrm>
          <a:off x="1076325" y="1400175"/>
          <a:ext cx="6924675" cy="977265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4</xdr:row>
      <xdr:rowOff>133350</xdr:rowOff>
    </xdr:from>
    <xdr:to>
      <xdr:col>7</xdr:col>
      <xdr:colOff>609600</xdr:colOff>
      <xdr:row>7</xdr:row>
      <xdr:rowOff>19050</xdr:rowOff>
    </xdr:to>
    <xdr:sp>
      <xdr:nvSpPr>
        <xdr:cNvPr id="1" name="Скругленный прямоугольник 1"/>
        <xdr:cNvSpPr>
          <a:spLocks/>
        </xdr:cNvSpPr>
      </xdr:nvSpPr>
      <xdr:spPr>
        <a:xfrm>
          <a:off x="600075" y="276225"/>
          <a:ext cx="7724775" cy="419100"/>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_01">
    <tabColor rgb="FFFF0000"/>
  </sheetPr>
  <dimension ref="B1:AE51"/>
  <sheetViews>
    <sheetView showGridLines="0" zoomScalePageLayoutView="0" workbookViewId="0" topLeftCell="A1">
      <selection activeCell="D12" sqref="D12"/>
    </sheetView>
  </sheetViews>
  <sheetFormatPr defaultColWidth="9.140625" defaultRowHeight="11.25"/>
  <cols>
    <col min="1" max="1" width="9.140625" style="1" customWidth="1"/>
    <col min="2" max="2" width="17.140625" style="87" customWidth="1"/>
    <col min="3" max="3" width="25.28125" style="1" customWidth="1"/>
    <col min="4" max="4" width="12.8515625" style="1" customWidth="1"/>
    <col min="5" max="7" width="10.00390625" style="1" customWidth="1"/>
    <col min="8" max="8" width="11.00390625" style="1" customWidth="1"/>
    <col min="9" max="9" width="24.7109375" style="1" bestFit="1" customWidth="1"/>
    <col min="10" max="10" width="10.140625" style="1" customWidth="1"/>
    <col min="11" max="11" width="11.00390625" style="1" customWidth="1"/>
    <col min="12" max="12" width="11.57421875" style="1" customWidth="1"/>
    <col min="13" max="13" width="35.140625" style="1" bestFit="1" customWidth="1"/>
    <col min="14" max="22" width="11.57421875" style="1" customWidth="1"/>
    <col min="23" max="23" width="16.7109375" style="1" customWidth="1"/>
    <col min="24" max="29" width="16.00390625" style="1" customWidth="1"/>
    <col min="30" max="16384" width="9.140625" style="1" customWidth="1"/>
  </cols>
  <sheetData>
    <row r="1" spans="2:16" ht="12" thickBot="1">
      <c r="B1" s="93" t="s">
        <v>97</v>
      </c>
      <c r="C1" s="95" t="s">
        <v>273</v>
      </c>
      <c r="E1" s="123" t="s">
        <v>6</v>
      </c>
      <c r="F1" s="124" t="s">
        <v>144</v>
      </c>
      <c r="G1" s="124" t="s">
        <v>216</v>
      </c>
      <c r="I1" s="107" t="s">
        <v>2</v>
      </c>
      <c r="J1" s="108" t="s">
        <v>214</v>
      </c>
      <c r="L1" s="1" t="s">
        <v>268</v>
      </c>
      <c r="M1" t="s">
        <v>431</v>
      </c>
      <c r="N1" t="s">
        <v>358</v>
      </c>
      <c r="O1" s="89" t="s">
        <v>390</v>
      </c>
      <c r="P1" t="s">
        <v>398</v>
      </c>
    </row>
    <row r="2" spans="2:16" ht="15">
      <c r="B2" s="94" t="s">
        <v>0</v>
      </c>
      <c r="C2" s="95" t="s">
        <v>273</v>
      </c>
      <c r="E2" s="118">
        <v>2012</v>
      </c>
      <c r="F2" s="119" t="s">
        <v>145</v>
      </c>
      <c r="G2" s="121" t="s">
        <v>157</v>
      </c>
      <c r="I2" s="116" t="s">
        <v>209</v>
      </c>
      <c r="J2" s="106">
        <v>2</v>
      </c>
      <c r="L2" s="186" t="s">
        <v>266</v>
      </c>
      <c r="M2" s="229" t="s">
        <v>399</v>
      </c>
      <c r="N2" s="229" t="s">
        <v>359</v>
      </c>
      <c r="O2" s="186" t="s">
        <v>389</v>
      </c>
      <c r="P2" s="1" t="s">
        <v>395</v>
      </c>
    </row>
    <row r="3" spans="2:16" ht="15.75" thickBot="1">
      <c r="B3" s="94" t="s">
        <v>26</v>
      </c>
      <c r="C3" s="95" t="s">
        <v>386</v>
      </c>
      <c r="E3" s="100">
        <v>2013</v>
      </c>
      <c r="F3" s="119" t="s">
        <v>146</v>
      </c>
      <c r="G3" s="122" t="s">
        <v>158</v>
      </c>
      <c r="I3" s="115" t="s">
        <v>20</v>
      </c>
      <c r="J3" s="105">
        <v>-1</v>
      </c>
      <c r="L3" s="186" t="s">
        <v>267</v>
      </c>
      <c r="M3" s="229" t="s">
        <v>400</v>
      </c>
      <c r="N3" s="229" t="s">
        <v>359</v>
      </c>
      <c r="P3" s="1" t="s">
        <v>396</v>
      </c>
    </row>
    <row r="4" spans="2:16" ht="11.25">
      <c r="B4" s="94" t="s">
        <v>1</v>
      </c>
      <c r="C4" s="95" t="s">
        <v>513</v>
      </c>
      <c r="E4" s="100">
        <v>2014</v>
      </c>
      <c r="F4" s="119" t="s">
        <v>147</v>
      </c>
      <c r="I4" s="103" t="s">
        <v>211</v>
      </c>
      <c r="J4" s="104">
        <v>2</v>
      </c>
      <c r="M4" s="229" t="s">
        <v>401</v>
      </c>
      <c r="N4" s="229" t="s">
        <v>402</v>
      </c>
      <c r="P4" s="1" t="s">
        <v>397</v>
      </c>
    </row>
    <row r="5" spans="2:14" ht="11.25">
      <c r="B5" s="94" t="s">
        <v>19</v>
      </c>
      <c r="C5" s="96" t="s">
        <v>249</v>
      </c>
      <c r="E5" s="100">
        <v>2015</v>
      </c>
      <c r="F5" s="119" t="s">
        <v>148</v>
      </c>
      <c r="I5" s="103" t="s">
        <v>210</v>
      </c>
      <c r="J5" s="104">
        <v>2</v>
      </c>
      <c r="M5" s="229" t="s">
        <v>403</v>
      </c>
      <c r="N5" s="229" t="s">
        <v>404</v>
      </c>
    </row>
    <row r="6" spans="2:14" ht="11.25">
      <c r="B6" s="94" t="s">
        <v>27</v>
      </c>
      <c r="C6" s="97" t="str">
        <f>Титульный!F14</f>
        <v>ООО "ЭнергоИнвест"</v>
      </c>
      <c r="E6" s="100">
        <v>2016</v>
      </c>
      <c r="F6" s="119" t="s">
        <v>149</v>
      </c>
      <c r="I6" s="103" t="s">
        <v>212</v>
      </c>
      <c r="J6" s="104">
        <v>2</v>
      </c>
      <c r="M6" s="229" t="s">
        <v>405</v>
      </c>
      <c r="N6" s="229" t="s">
        <v>404</v>
      </c>
    </row>
    <row r="7" spans="2:14" ht="11.25">
      <c r="B7" s="94" t="s">
        <v>28</v>
      </c>
      <c r="C7" s="97">
        <f>YEAR_PERIOD</f>
        <v>2016</v>
      </c>
      <c r="E7" s="100">
        <v>2017</v>
      </c>
      <c r="F7" s="119" t="s">
        <v>150</v>
      </c>
      <c r="I7" s="103" t="s">
        <v>213</v>
      </c>
      <c r="J7" s="104">
        <v>-1</v>
      </c>
      <c r="M7" s="229" t="s">
        <v>406</v>
      </c>
      <c r="N7" s="229" t="s">
        <v>404</v>
      </c>
    </row>
    <row r="8" spans="2:14" ht="11.25">
      <c r="B8" s="94" t="s">
        <v>30</v>
      </c>
      <c r="C8" s="96" t="s">
        <v>6</v>
      </c>
      <c r="E8" s="100">
        <v>2018</v>
      </c>
      <c r="F8" s="119" t="s">
        <v>151</v>
      </c>
      <c r="I8" s="103" t="s">
        <v>274</v>
      </c>
      <c r="J8" s="104">
        <v>2</v>
      </c>
      <c r="M8" s="229" t="s">
        <v>407</v>
      </c>
      <c r="N8" s="229" t="s">
        <v>404</v>
      </c>
    </row>
    <row r="9" spans="2:14" ht="12" thickBot="1">
      <c r="B9" s="98" t="s">
        <v>29</v>
      </c>
      <c r="C9" s="99" t="str">
        <f>PF</f>
        <v>Факт</v>
      </c>
      <c r="E9" s="100">
        <v>2019</v>
      </c>
      <c r="F9" s="119" t="s">
        <v>152</v>
      </c>
      <c r="I9" s="103" t="s">
        <v>275</v>
      </c>
      <c r="J9" s="104">
        <v>-1</v>
      </c>
      <c r="M9" s="229" t="s">
        <v>408</v>
      </c>
      <c r="N9" s="229" t="s">
        <v>404</v>
      </c>
    </row>
    <row r="10" spans="3:14" ht="12" thickBot="1">
      <c r="C10" s="39"/>
      <c r="E10" s="101">
        <v>2020</v>
      </c>
      <c r="F10" s="119" t="s">
        <v>153</v>
      </c>
      <c r="I10" s="103" t="s">
        <v>260</v>
      </c>
      <c r="J10" s="104">
        <v>-1</v>
      </c>
      <c r="M10" s="229" t="s">
        <v>409</v>
      </c>
      <c r="N10" s="229" t="s">
        <v>404</v>
      </c>
    </row>
    <row r="11" spans="6:14" ht="12" thickBot="1">
      <c r="F11" s="119" t="s">
        <v>154</v>
      </c>
      <c r="I11" s="115" t="s">
        <v>215</v>
      </c>
      <c r="J11" s="117">
        <v>-1</v>
      </c>
      <c r="M11" s="229" t="s">
        <v>410</v>
      </c>
      <c r="N11" s="229" t="s">
        <v>404</v>
      </c>
    </row>
    <row r="12" spans="6:14" ht="11.25">
      <c r="F12" s="119" t="s">
        <v>155</v>
      </c>
      <c r="M12" s="229" t="s">
        <v>411</v>
      </c>
      <c r="N12" s="229" t="s">
        <v>404</v>
      </c>
    </row>
    <row r="13" spans="6:14" ht="12" thickBot="1">
      <c r="F13" s="120" t="s">
        <v>156</v>
      </c>
      <c r="M13" s="229" t="s">
        <v>412</v>
      </c>
      <c r="N13" s="229" t="s">
        <v>413</v>
      </c>
    </row>
    <row r="14" spans="13:14" ht="12" thickBot="1">
      <c r="M14" s="229" t="s">
        <v>414</v>
      </c>
      <c r="N14" s="229" t="s">
        <v>413</v>
      </c>
    </row>
    <row r="15" spans="2:14" ht="12" thickBot="1">
      <c r="B15" s="109" t="s">
        <v>238</v>
      </c>
      <c r="C15" s="110" t="s">
        <v>226</v>
      </c>
      <c r="D15" s="110" t="s">
        <v>237</v>
      </c>
      <c r="E15" s="111" t="s">
        <v>24</v>
      </c>
      <c r="M15" s="229" t="s">
        <v>415</v>
      </c>
      <c r="N15" s="229" t="s">
        <v>413</v>
      </c>
    </row>
    <row r="16" spans="2:14" ht="22.5">
      <c r="B16" s="93" t="s">
        <v>27</v>
      </c>
      <c r="C16" s="113" t="s">
        <v>3</v>
      </c>
      <c r="D16" s="113" t="s">
        <v>215</v>
      </c>
      <c r="E16" s="106">
        <v>2</v>
      </c>
      <c r="M16" s="229" t="s">
        <v>416</v>
      </c>
      <c r="N16" s="229" t="s">
        <v>413</v>
      </c>
    </row>
    <row r="17" spans="2:14" ht="11.25">
      <c r="B17" s="94" t="s">
        <v>217</v>
      </c>
      <c r="C17" s="112" t="s">
        <v>4</v>
      </c>
      <c r="D17" s="112" t="s">
        <v>215</v>
      </c>
      <c r="E17" s="102">
        <v>2</v>
      </c>
      <c r="M17" s="229" t="s">
        <v>417</v>
      </c>
      <c r="N17" s="229" t="s">
        <v>404</v>
      </c>
    </row>
    <row r="18" spans="2:14" ht="11.25">
      <c r="B18" s="94" t="s">
        <v>218</v>
      </c>
      <c r="C18" s="112" t="s">
        <v>5</v>
      </c>
      <c r="D18" s="112" t="s">
        <v>215</v>
      </c>
      <c r="E18" s="102">
        <v>2</v>
      </c>
      <c r="M18" s="229" t="s">
        <v>418</v>
      </c>
      <c r="N18" s="229" t="s">
        <v>404</v>
      </c>
    </row>
    <row r="19" spans="2:14" ht="11.25">
      <c r="B19" s="94" t="s">
        <v>219</v>
      </c>
      <c r="C19" s="112" t="s">
        <v>6</v>
      </c>
      <c r="D19" s="112" t="s">
        <v>215</v>
      </c>
      <c r="E19" s="102">
        <v>2</v>
      </c>
      <c r="M19" s="229" t="s">
        <v>419</v>
      </c>
      <c r="N19" s="229" t="s">
        <v>404</v>
      </c>
    </row>
    <row r="20" spans="2:14" ht="11.25">
      <c r="B20" s="94" t="s">
        <v>29</v>
      </c>
      <c r="C20" s="112" t="s">
        <v>25</v>
      </c>
      <c r="D20" s="112" t="s">
        <v>215</v>
      </c>
      <c r="E20" s="102">
        <v>2</v>
      </c>
      <c r="M20" s="229" t="s">
        <v>420</v>
      </c>
      <c r="N20" s="229" t="s">
        <v>413</v>
      </c>
    </row>
    <row r="21" spans="2:14" ht="11.25">
      <c r="B21" s="94" t="s">
        <v>257</v>
      </c>
      <c r="C21" s="112" t="s">
        <v>256</v>
      </c>
      <c r="D21" s="112" t="s">
        <v>215</v>
      </c>
      <c r="E21" s="102">
        <v>2</v>
      </c>
      <c r="M21" s="229" t="s">
        <v>421</v>
      </c>
      <c r="N21" s="229" t="s">
        <v>404</v>
      </c>
    </row>
    <row r="22" spans="2:31" ht="22.5">
      <c r="B22" s="94" t="s">
        <v>258</v>
      </c>
      <c r="C22" s="112" t="s">
        <v>259</v>
      </c>
      <c r="D22" s="112" t="s">
        <v>215</v>
      </c>
      <c r="E22" s="102">
        <v>2</v>
      </c>
      <c r="M22" s="229" t="s">
        <v>422</v>
      </c>
      <c r="N22" s="229" t="s">
        <v>404</v>
      </c>
      <c r="O22" s="61"/>
      <c r="P22" s="61"/>
      <c r="Q22" s="61"/>
      <c r="R22" s="67"/>
      <c r="S22" s="60"/>
      <c r="T22" s="60"/>
      <c r="U22" s="60"/>
      <c r="V22" s="68"/>
      <c r="W22" s="68"/>
      <c r="X22" s="60"/>
      <c r="Y22" s="60"/>
      <c r="Z22" s="60"/>
      <c r="AA22" s="60"/>
      <c r="AB22" s="60"/>
      <c r="AC22" s="60"/>
      <c r="AD22" s="60"/>
      <c r="AE22" s="60"/>
    </row>
    <row r="23" spans="2:31" ht="11.25">
      <c r="B23" s="94" t="s">
        <v>220</v>
      </c>
      <c r="C23" s="112" t="s">
        <v>227</v>
      </c>
      <c r="D23" s="112" t="s">
        <v>215</v>
      </c>
      <c r="E23" s="102">
        <v>2</v>
      </c>
      <c r="M23" s="229" t="s">
        <v>423</v>
      </c>
      <c r="N23" s="229" t="s">
        <v>359</v>
      </c>
      <c r="O23" s="61"/>
      <c r="P23" s="61"/>
      <c r="Q23" s="61"/>
      <c r="R23" s="67"/>
      <c r="S23" s="60"/>
      <c r="T23" s="60"/>
      <c r="U23" s="60"/>
      <c r="V23" s="68"/>
      <c r="W23" s="68"/>
      <c r="X23" s="60"/>
      <c r="Y23" s="60"/>
      <c r="Z23" s="60"/>
      <c r="AA23" s="60"/>
      <c r="AB23" s="60"/>
      <c r="AC23" s="60"/>
      <c r="AD23" s="60"/>
      <c r="AE23" s="60"/>
    </row>
    <row r="24" spans="2:14" ht="11.25">
      <c r="B24" s="94" t="s">
        <v>221</v>
      </c>
      <c r="C24" s="112" t="s">
        <v>228</v>
      </c>
      <c r="D24" s="112" t="s">
        <v>215</v>
      </c>
      <c r="E24" s="102">
        <v>2</v>
      </c>
      <c r="M24" s="229" t="s">
        <v>424</v>
      </c>
      <c r="N24" s="229" t="s">
        <v>425</v>
      </c>
    </row>
    <row r="25" spans="2:14" ht="22.5">
      <c r="B25" s="94" t="s">
        <v>223</v>
      </c>
      <c r="C25" s="112" t="s">
        <v>230</v>
      </c>
      <c r="D25" s="112" t="s">
        <v>215</v>
      </c>
      <c r="E25" s="102">
        <v>2</v>
      </c>
      <c r="M25" s="229" t="s">
        <v>426</v>
      </c>
      <c r="N25" s="229" t="s">
        <v>425</v>
      </c>
    </row>
    <row r="26" spans="2:14" ht="11.25">
      <c r="B26" s="94" t="s">
        <v>222</v>
      </c>
      <c r="C26" s="112" t="s">
        <v>229</v>
      </c>
      <c r="D26" s="112" t="s">
        <v>215</v>
      </c>
      <c r="E26" s="102">
        <v>2</v>
      </c>
      <c r="M26" s="229" t="s">
        <v>427</v>
      </c>
      <c r="N26" s="229" t="s">
        <v>425</v>
      </c>
    </row>
    <row r="27" spans="2:14" ht="11.25">
      <c r="B27" s="94" t="s">
        <v>272</v>
      </c>
      <c r="C27" s="112" t="s">
        <v>265</v>
      </c>
      <c r="D27" s="112" t="s">
        <v>215</v>
      </c>
      <c r="E27" s="102">
        <v>2</v>
      </c>
      <c r="M27" s="229" t="s">
        <v>428</v>
      </c>
      <c r="N27" s="229" t="s">
        <v>425</v>
      </c>
    </row>
    <row r="28" spans="2:14" ht="22.5">
      <c r="B28" s="94" t="s">
        <v>391</v>
      </c>
      <c r="C28" s="112" t="s">
        <v>261</v>
      </c>
      <c r="D28" s="112" t="s">
        <v>260</v>
      </c>
      <c r="E28" s="102">
        <v>2</v>
      </c>
      <c r="M28" s="229" t="s">
        <v>429</v>
      </c>
      <c r="N28" s="229" t="s">
        <v>430</v>
      </c>
    </row>
    <row r="29" spans="2:14" ht="22.5">
      <c r="B29" s="94" t="s">
        <v>392</v>
      </c>
      <c r="C29" s="112" t="s">
        <v>262</v>
      </c>
      <c r="D29" s="112" t="s">
        <v>260</v>
      </c>
      <c r="E29" s="102">
        <v>2</v>
      </c>
      <c r="I29" s="66"/>
      <c r="M29" s="229" t="s">
        <v>397</v>
      </c>
      <c r="N29" s="229"/>
    </row>
    <row r="30" spans="2:9" ht="22.5">
      <c r="B30" s="94" t="s">
        <v>393</v>
      </c>
      <c r="C30" s="112" t="s">
        <v>263</v>
      </c>
      <c r="D30" s="112" t="s">
        <v>260</v>
      </c>
      <c r="E30" s="102">
        <v>2</v>
      </c>
      <c r="I30" s="66"/>
    </row>
    <row r="31" spans="2:5" ht="11.25">
      <c r="B31" s="94" t="s">
        <v>224</v>
      </c>
      <c r="C31" s="112" t="s">
        <v>231</v>
      </c>
      <c r="D31" s="112" t="s">
        <v>215</v>
      </c>
      <c r="E31" s="102">
        <v>1</v>
      </c>
    </row>
    <row r="32" spans="2:5" ht="11.25">
      <c r="B32" s="94" t="s">
        <v>225</v>
      </c>
      <c r="C32" s="112" t="s">
        <v>232</v>
      </c>
      <c r="D32" s="112" t="s">
        <v>215</v>
      </c>
      <c r="E32" s="102">
        <v>1</v>
      </c>
    </row>
    <row r="33" spans="2:5" ht="11.25">
      <c r="B33" s="94" t="s">
        <v>235</v>
      </c>
      <c r="C33" s="112" t="s">
        <v>233</v>
      </c>
      <c r="D33" s="112" t="s">
        <v>215</v>
      </c>
      <c r="E33" s="102">
        <v>1</v>
      </c>
    </row>
    <row r="34" spans="2:31" ht="12" thickBot="1">
      <c r="B34" s="98" t="s">
        <v>236</v>
      </c>
      <c r="C34" s="114" t="s">
        <v>234</v>
      </c>
      <c r="D34" s="114" t="s">
        <v>215</v>
      </c>
      <c r="E34" s="105">
        <v>1</v>
      </c>
      <c r="L34" s="249"/>
      <c r="M34" s="61"/>
      <c r="N34" s="61"/>
      <c r="O34" s="61"/>
      <c r="P34" s="61"/>
      <c r="Q34" s="61"/>
      <c r="R34" s="62"/>
      <c r="S34" s="62"/>
      <c r="T34" s="62"/>
      <c r="U34" s="62"/>
      <c r="V34" s="62"/>
      <c r="W34" s="62"/>
      <c r="X34" s="62"/>
      <c r="Y34" s="62"/>
      <c r="Z34" s="62"/>
      <c r="AA34" s="62"/>
      <c r="AB34" s="62"/>
      <c r="AC34" s="62"/>
      <c r="AD34" s="62"/>
      <c r="AE34" s="62"/>
    </row>
    <row r="35" spans="2:31" ht="12" thickBot="1">
      <c r="B35" s="109"/>
      <c r="C35" s="184"/>
      <c r="D35" s="184"/>
      <c r="E35" s="185"/>
      <c r="L35" s="249"/>
      <c r="M35" s="61"/>
      <c r="N35" s="61"/>
      <c r="O35" s="61"/>
      <c r="P35" s="61"/>
      <c r="Q35" s="61"/>
      <c r="R35" s="62"/>
      <c r="S35" s="62"/>
      <c r="T35" s="62"/>
      <c r="U35" s="62"/>
      <c r="V35" s="62"/>
      <c r="W35" s="62"/>
      <c r="X35" s="62"/>
      <c r="Y35" s="62"/>
      <c r="Z35" s="62"/>
      <c r="AA35" s="62"/>
      <c r="AB35" s="62"/>
      <c r="AC35" s="62"/>
      <c r="AD35" s="62"/>
      <c r="AE35" s="62"/>
    </row>
    <row r="36" spans="12:31" ht="11.25">
      <c r="L36" s="249"/>
      <c r="M36" s="61"/>
      <c r="N36" s="61"/>
      <c r="O36" s="61"/>
      <c r="P36" s="61"/>
      <c r="Q36" s="61"/>
      <c r="R36" s="67"/>
      <c r="S36" s="60"/>
      <c r="T36" s="60"/>
      <c r="U36" s="60"/>
      <c r="V36" s="68"/>
      <c r="W36" s="68"/>
      <c r="X36" s="60"/>
      <c r="Y36" s="60"/>
      <c r="Z36" s="60"/>
      <c r="AA36" s="60"/>
      <c r="AB36" s="60"/>
      <c r="AC36" s="60"/>
      <c r="AD36" s="60"/>
      <c r="AE36" s="60"/>
    </row>
    <row r="37" spans="7:29" ht="11.25">
      <c r="G37" s="59"/>
      <c r="H37" s="249"/>
      <c r="I37" s="59"/>
      <c r="K37" s="61"/>
      <c r="L37" s="61"/>
      <c r="M37" s="61"/>
      <c r="N37" s="61"/>
      <c r="O37" s="61"/>
      <c r="P37" s="62"/>
      <c r="Q37" s="62"/>
      <c r="R37" s="62"/>
      <c r="S37" s="62"/>
      <c r="T37" s="62"/>
      <c r="U37" s="62"/>
      <c r="V37" s="62"/>
      <c r="W37" s="62"/>
      <c r="X37" s="62"/>
      <c r="Y37" s="62"/>
      <c r="Z37" s="62"/>
      <c r="AA37" s="62"/>
      <c r="AB37" s="62"/>
      <c r="AC37" s="62"/>
    </row>
    <row r="38" spans="7:29" ht="11.25">
      <c r="G38" s="63"/>
      <c r="H38" s="249"/>
      <c r="I38" s="59"/>
      <c r="K38" s="64"/>
      <c r="L38" s="64"/>
      <c r="M38" s="64"/>
      <c r="N38" s="64"/>
      <c r="O38" s="64"/>
      <c r="P38" s="65"/>
      <c r="Q38" s="65"/>
      <c r="R38" s="65"/>
      <c r="S38" s="65"/>
      <c r="T38" s="65"/>
      <c r="U38" s="65"/>
      <c r="V38" s="65"/>
      <c r="W38" s="65"/>
      <c r="X38" s="65"/>
      <c r="Y38" s="65"/>
      <c r="Z38" s="65"/>
      <c r="AA38" s="65"/>
      <c r="AB38" s="65"/>
      <c r="AC38" s="65"/>
    </row>
    <row r="39" spans="7:29" ht="11.25">
      <c r="G39" s="63"/>
      <c r="H39" s="249"/>
      <c r="I39" s="66"/>
      <c r="K39" s="64"/>
      <c r="L39" s="64"/>
      <c r="M39" s="64"/>
      <c r="N39" s="64"/>
      <c r="O39" s="64"/>
      <c r="P39" s="65"/>
      <c r="Q39" s="65"/>
      <c r="R39" s="65"/>
      <c r="S39" s="65"/>
      <c r="T39" s="65"/>
      <c r="U39" s="65"/>
      <c r="V39" s="65"/>
      <c r="W39" s="65"/>
      <c r="X39" s="65"/>
      <c r="Y39" s="65"/>
      <c r="Z39" s="65"/>
      <c r="AA39" s="65"/>
      <c r="AB39" s="65"/>
      <c r="AC39" s="65"/>
    </row>
    <row r="40" spans="7:29" ht="11.25">
      <c r="G40" s="66"/>
      <c r="H40" s="249"/>
      <c r="K40" s="61"/>
      <c r="L40" s="61"/>
      <c r="M40" s="61"/>
      <c r="N40" s="61"/>
      <c r="O40" s="61"/>
      <c r="P40" s="67"/>
      <c r="Q40" s="60"/>
      <c r="R40" s="60"/>
      <c r="S40" s="60"/>
      <c r="T40" s="68"/>
      <c r="U40" s="68"/>
      <c r="V40" s="60"/>
      <c r="W40" s="60"/>
      <c r="X40" s="60"/>
      <c r="Y40" s="60"/>
      <c r="Z40" s="60"/>
      <c r="AA40" s="60"/>
      <c r="AB40" s="60"/>
      <c r="AC40" s="60"/>
    </row>
    <row r="41" spans="7:29" ht="11.25">
      <c r="G41" s="250"/>
      <c r="H41" s="250"/>
      <c r="K41" s="60"/>
      <c r="L41" s="60"/>
      <c r="M41" s="60"/>
      <c r="N41" s="60"/>
      <c r="O41" s="60"/>
      <c r="P41" s="62"/>
      <c r="Q41" s="62"/>
      <c r="R41" s="62"/>
      <c r="S41" s="62"/>
      <c r="T41" s="62"/>
      <c r="U41" s="62"/>
      <c r="V41" s="62"/>
      <c r="W41" s="62"/>
      <c r="X41" s="62"/>
      <c r="Y41" s="62"/>
      <c r="Z41" s="62"/>
      <c r="AA41" s="62"/>
      <c r="AB41" s="62"/>
      <c r="AC41" s="62"/>
    </row>
    <row r="42" spans="7:29" ht="11.25">
      <c r="G42" s="59"/>
      <c r="H42" s="69"/>
      <c r="K42" s="61"/>
      <c r="L42" s="61"/>
      <c r="M42" s="61"/>
      <c r="N42" s="61"/>
      <c r="O42" s="61"/>
      <c r="P42" s="62"/>
      <c r="Q42" s="62"/>
      <c r="R42" s="62"/>
      <c r="S42" s="62"/>
      <c r="T42" s="62"/>
      <c r="U42" s="62"/>
      <c r="V42" s="62"/>
      <c r="W42" s="62"/>
      <c r="X42" s="62"/>
      <c r="Y42" s="62"/>
      <c r="Z42" s="62"/>
      <c r="AA42" s="62"/>
      <c r="AB42" s="62"/>
      <c r="AC42" s="62"/>
    </row>
    <row r="43" spans="7:29" ht="11.25">
      <c r="G43" s="63"/>
      <c r="H43" s="69"/>
      <c r="K43" s="64"/>
      <c r="L43" s="64"/>
      <c r="M43" s="64"/>
      <c r="N43" s="64"/>
      <c r="O43" s="64"/>
      <c r="P43" s="65"/>
      <c r="Q43" s="65"/>
      <c r="R43" s="65"/>
      <c r="S43" s="65"/>
      <c r="T43" s="65"/>
      <c r="U43" s="65"/>
      <c r="V43" s="65"/>
      <c r="W43" s="65"/>
      <c r="X43" s="65"/>
      <c r="Y43" s="65"/>
      <c r="Z43" s="65"/>
      <c r="AA43" s="65"/>
      <c r="AB43" s="65"/>
      <c r="AC43" s="65"/>
    </row>
    <row r="44" spans="7:29" ht="11.25">
      <c r="G44" s="63"/>
      <c r="H44" s="69"/>
      <c r="K44" s="64"/>
      <c r="L44" s="64"/>
      <c r="M44" s="64"/>
      <c r="N44" s="64"/>
      <c r="O44" s="64"/>
      <c r="P44" s="65"/>
      <c r="Q44" s="65"/>
      <c r="R44" s="65"/>
      <c r="S44" s="65"/>
      <c r="T44" s="65"/>
      <c r="U44" s="65"/>
      <c r="V44" s="65"/>
      <c r="W44" s="65"/>
      <c r="X44" s="65"/>
      <c r="Y44" s="65"/>
      <c r="Z44" s="65"/>
      <c r="AA44" s="65"/>
      <c r="AB44" s="65"/>
      <c r="AC44" s="65"/>
    </row>
    <row r="45" spans="7:29" ht="11.25">
      <c r="G45" s="66"/>
      <c r="H45" s="69"/>
      <c r="K45" s="61"/>
      <c r="L45" s="61"/>
      <c r="M45" s="61"/>
      <c r="N45" s="61"/>
      <c r="O45" s="61"/>
      <c r="P45" s="67"/>
      <c r="Q45" s="60"/>
      <c r="R45" s="60"/>
      <c r="S45" s="60"/>
      <c r="T45" s="68"/>
      <c r="U45" s="68"/>
      <c r="V45" s="60"/>
      <c r="W45" s="60"/>
      <c r="X45" s="60"/>
      <c r="Y45" s="60"/>
      <c r="Z45" s="60"/>
      <c r="AA45" s="60"/>
      <c r="AB45" s="60"/>
      <c r="AC45" s="60"/>
    </row>
    <row r="46" spans="7:29" ht="11.25">
      <c r="G46" s="58"/>
      <c r="H46" s="69"/>
      <c r="K46" s="60"/>
      <c r="L46" s="60"/>
      <c r="M46" s="60"/>
      <c r="N46" s="60"/>
      <c r="O46" s="60"/>
      <c r="P46" s="62"/>
      <c r="Q46" s="62"/>
      <c r="R46" s="62"/>
      <c r="S46" s="62"/>
      <c r="T46" s="62"/>
      <c r="U46" s="62"/>
      <c r="V46" s="62"/>
      <c r="W46" s="62"/>
      <c r="X46" s="62"/>
      <c r="Y46" s="62"/>
      <c r="Z46" s="62"/>
      <c r="AA46" s="62"/>
      <c r="AB46" s="62"/>
      <c r="AC46" s="62"/>
    </row>
    <row r="47" spans="7:29" ht="11.25">
      <c r="G47" s="59"/>
      <c r="H47" s="69"/>
      <c r="K47" s="61"/>
      <c r="L47" s="61"/>
      <c r="M47" s="61"/>
      <c r="N47" s="61"/>
      <c r="O47" s="61"/>
      <c r="P47" s="62"/>
      <c r="Q47" s="62"/>
      <c r="R47" s="62"/>
      <c r="S47" s="62"/>
      <c r="T47" s="62"/>
      <c r="U47" s="62"/>
      <c r="V47" s="62"/>
      <c r="W47" s="62"/>
      <c r="X47" s="62"/>
      <c r="Y47" s="62"/>
      <c r="Z47" s="62"/>
      <c r="AA47" s="62"/>
      <c r="AB47" s="62"/>
      <c r="AC47" s="62"/>
    </row>
    <row r="48" spans="7:29" ht="11.25">
      <c r="G48" s="63"/>
      <c r="H48" s="69"/>
      <c r="K48" s="64"/>
      <c r="L48" s="64"/>
      <c r="M48" s="64"/>
      <c r="N48" s="64"/>
      <c r="O48" s="64"/>
      <c r="P48" s="65"/>
      <c r="Q48" s="65"/>
      <c r="R48" s="65"/>
      <c r="S48" s="65"/>
      <c r="T48" s="65"/>
      <c r="U48" s="65"/>
      <c r="V48" s="65"/>
      <c r="W48" s="65"/>
      <c r="X48" s="65"/>
      <c r="Y48" s="65"/>
      <c r="Z48" s="65"/>
      <c r="AA48" s="65"/>
      <c r="AB48" s="65"/>
      <c r="AC48" s="65"/>
    </row>
    <row r="49" spans="7:29" ht="11.25">
      <c r="G49" s="63"/>
      <c r="H49" s="69"/>
      <c r="K49" s="64"/>
      <c r="L49" s="64"/>
      <c r="M49" s="64"/>
      <c r="N49" s="64"/>
      <c r="O49" s="64"/>
      <c r="P49" s="65"/>
      <c r="Q49" s="65"/>
      <c r="R49" s="65"/>
      <c r="S49" s="65"/>
      <c r="T49" s="65"/>
      <c r="U49" s="65"/>
      <c r="V49" s="65"/>
      <c r="W49" s="65"/>
      <c r="X49" s="65"/>
      <c r="Y49" s="65"/>
      <c r="Z49" s="65"/>
      <c r="AA49" s="65"/>
      <c r="AB49" s="65"/>
      <c r="AC49" s="65"/>
    </row>
    <row r="50" spans="7:29" ht="11.25">
      <c r="G50" s="66"/>
      <c r="H50" s="69"/>
      <c r="K50" s="61"/>
      <c r="L50" s="61"/>
      <c r="M50" s="61"/>
      <c r="N50" s="61"/>
      <c r="O50" s="61"/>
      <c r="P50" s="67"/>
      <c r="Q50" s="60"/>
      <c r="R50" s="60"/>
      <c r="S50" s="60"/>
      <c r="T50" s="68"/>
      <c r="U50" s="68"/>
      <c r="V50" s="60"/>
      <c r="W50" s="60"/>
      <c r="X50" s="60"/>
      <c r="Y50" s="60"/>
      <c r="Z50" s="60"/>
      <c r="AA50" s="60"/>
      <c r="AB50" s="60"/>
      <c r="AC50" s="60"/>
    </row>
    <row r="51" spans="7:29" ht="11.25">
      <c r="G51" s="58"/>
      <c r="H51" s="69"/>
      <c r="K51" s="61"/>
      <c r="L51" s="61"/>
      <c r="M51" s="61"/>
      <c r="N51" s="61"/>
      <c r="O51" s="61"/>
      <c r="P51" s="62"/>
      <c r="Q51" s="62"/>
      <c r="R51" s="62"/>
      <c r="S51" s="62"/>
      <c r="T51" s="62"/>
      <c r="U51" s="62"/>
      <c r="V51" s="62"/>
      <c r="W51" s="62"/>
      <c r="X51" s="62"/>
      <c r="Y51" s="62"/>
      <c r="Z51" s="62"/>
      <c r="AA51" s="62"/>
      <c r="AB51" s="62"/>
      <c r="AC51" s="62"/>
    </row>
  </sheetData>
  <sheetProtection formatColumns="0" formatRows="0"/>
  <mergeCells count="3">
    <mergeCell ref="L34:L36"/>
    <mergeCell ref="H37:H40"/>
    <mergeCell ref="G41:H41"/>
  </mergeCells>
  <dataValidations count="2">
    <dataValidation allowBlank="1" showInputMessage="1" showErrorMessage="1" error="Допускается ввод только положительных действительных чисел!" sqref="K43:O44 G38:G39 K38:O39 G43:G44 G48:G49 K48:O49"/>
    <dataValidation type="decimal" operator="greaterThanOrEqual" allowBlank="1" showErrorMessage="1" error="Допускается ввод значений больших или равных 0" sqref="P43:AC44 P38:AC39 P48:AC49">
      <formula1>0</formula1>
    </dataValidation>
  </dataValidation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Лист13"/>
  <dimension ref="D6:H14"/>
  <sheetViews>
    <sheetView showGridLines="0" zoomScalePageLayoutView="0" workbookViewId="0" topLeftCell="C4">
      <selection activeCell="F55" sqref="F55"/>
    </sheetView>
  </sheetViews>
  <sheetFormatPr defaultColWidth="9.140625" defaultRowHeight="11.25"/>
  <cols>
    <col min="1" max="2" width="0" style="1" hidden="1" customWidth="1"/>
    <col min="3" max="4" width="9.140625" style="1" customWidth="1"/>
    <col min="5" max="5" width="22.140625" style="55" customWidth="1"/>
    <col min="6" max="6" width="59.28125" style="1" customWidth="1"/>
    <col min="7" max="7" width="16.00390625" style="55" customWidth="1"/>
    <col min="8" max="16384" width="9.140625" style="1" customWidth="1"/>
  </cols>
  <sheetData>
    <row r="1" ht="11.25" hidden="1"/>
    <row r="2" ht="11.25" hidden="1"/>
    <row r="3" ht="11.25" hidden="1"/>
    <row r="6" spans="4:8" s="92" customFormat="1" ht="12.75">
      <c r="D6" s="329" t="s">
        <v>21</v>
      </c>
      <c r="E6" s="329"/>
      <c r="F6" s="329"/>
      <c r="G6" s="329"/>
      <c r="H6" s="329"/>
    </row>
    <row r="7" spans="4:8" s="92" customFormat="1" ht="18" customHeight="1">
      <c r="D7" s="329" t="str">
        <f>COMPANY</f>
        <v>ООО "ЭнергоИнвест"</v>
      </c>
      <c r="E7" s="329"/>
      <c r="F7" s="329"/>
      <c r="G7" s="329"/>
      <c r="H7" s="329"/>
    </row>
    <row r="8" ht="12" thickBot="1"/>
    <row r="9" spans="4:8" ht="12" thickBot="1">
      <c r="D9" s="231"/>
      <c r="E9" s="232"/>
      <c r="F9" s="233"/>
      <c r="G9" s="232"/>
      <c r="H9" s="106"/>
    </row>
    <row r="10" spans="4:8" ht="12" thickBot="1">
      <c r="D10" s="234"/>
      <c r="E10" s="56" t="s">
        <v>22</v>
      </c>
      <c r="F10" s="54" t="s">
        <v>23</v>
      </c>
      <c r="G10" s="57" t="s">
        <v>24</v>
      </c>
      <c r="H10" s="102"/>
    </row>
    <row r="11" spans="4:8" ht="11.25">
      <c r="D11" s="234"/>
      <c r="E11" s="70">
        <v>1</v>
      </c>
      <c r="F11" s="53">
        <v>2</v>
      </c>
      <c r="G11" s="70">
        <v>3</v>
      </c>
      <c r="H11" s="102"/>
    </row>
    <row r="12" spans="4:8" ht="11.25">
      <c r="D12" s="234"/>
      <c r="E12" s="200"/>
      <c r="F12" s="201"/>
      <c r="G12" s="202"/>
      <c r="H12" s="102"/>
    </row>
    <row r="13" spans="4:8" ht="11.25" hidden="1">
      <c r="D13" s="234"/>
      <c r="E13" s="71"/>
      <c r="F13" s="52"/>
      <c r="G13" s="71"/>
      <c r="H13" s="102"/>
    </row>
    <row r="14" spans="4:8" ht="12" thickBot="1">
      <c r="D14" s="235"/>
      <c r="E14" s="236"/>
      <c r="F14" s="237"/>
      <c r="G14" s="236"/>
      <c r="H14" s="105"/>
    </row>
  </sheetData>
  <sheetProtection password="E4D4" sheet="1" objects="1" scenarios="1" formatColumns="0" formatRows="0"/>
  <mergeCells count="2">
    <mergeCell ref="D6:H6"/>
    <mergeCell ref="D7:H7"/>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_04">
    <tabColor rgb="FFFF0000"/>
  </sheetPr>
  <dimension ref="K1:AT1"/>
  <sheetViews>
    <sheetView showGridLines="0" zoomScale="55" zoomScaleNormal="55" zoomScalePageLayoutView="0" workbookViewId="0" topLeftCell="A1">
      <selection activeCell="H44" sqref="H44"/>
    </sheetView>
  </sheetViews>
  <sheetFormatPr defaultColWidth="9.140625" defaultRowHeight="11.25"/>
  <cols>
    <col min="1" max="1" width="9.140625" style="51" customWidth="1"/>
    <col min="2" max="2" width="9.140625" style="49" customWidth="1"/>
    <col min="3" max="3" width="19.140625" style="1" bestFit="1" customWidth="1"/>
    <col min="4" max="4" width="9.140625" style="1" customWidth="1"/>
    <col min="5" max="5" width="16.28125" style="1" customWidth="1"/>
    <col min="6" max="6" width="20.421875" style="1" customWidth="1"/>
    <col min="7" max="7" width="39.8515625" style="1" customWidth="1"/>
    <col min="8" max="8" width="38.00390625" style="1" customWidth="1"/>
    <col min="9" max="9" width="34.7109375" style="1" customWidth="1"/>
    <col min="10" max="16" width="17.8515625" style="1" customWidth="1"/>
    <col min="17" max="51" width="10.28125" style="1" customWidth="1"/>
    <col min="52" max="54" width="9.140625" style="1" customWidth="1"/>
    <col min="55" max="55" width="9.140625" style="48" customWidth="1"/>
    <col min="56" max="58" width="9.140625" style="50" customWidth="1"/>
    <col min="59" max="16384" width="9.140625" style="1" customWidth="1"/>
  </cols>
  <sheetData>
    <row r="1" spans="11:46" ht="11.25">
      <c r="K1" s="1">
        <f>YEAR_PERIOD</f>
        <v>2016</v>
      </c>
      <c r="L1" s="1">
        <f>YEAR_PERIOD+1</f>
        <v>2017</v>
      </c>
      <c r="M1" s="1">
        <f>YEAR_PERIOD+2</f>
        <v>2018</v>
      </c>
      <c r="N1" s="1">
        <f>YEAR_PERIOD+3</f>
        <v>2019</v>
      </c>
      <c r="O1" s="1">
        <f>YEAR_PERIOD+4</f>
        <v>2020</v>
      </c>
      <c r="P1" s="1">
        <f>YEAR_PERIOD+5</f>
        <v>2021</v>
      </c>
      <c r="W1" s="1">
        <f>YEAR_PERIOD</f>
        <v>2016</v>
      </c>
      <c r="X1" s="1">
        <f>YEAR_PERIOD</f>
        <v>2016</v>
      </c>
      <c r="Y1" s="1">
        <f>YEAR_PERIOD</f>
        <v>2016</v>
      </c>
      <c r="Z1" s="1">
        <f>YEAR_PERIOD</f>
        <v>2016</v>
      </c>
      <c r="AA1" s="1">
        <f>YEAR_PERIOD+1</f>
        <v>2017</v>
      </c>
      <c r="AB1" s="1">
        <f>YEAR_PERIOD+1</f>
        <v>2017</v>
      </c>
      <c r="AC1" s="1">
        <f>YEAR_PERIOD+1</f>
        <v>2017</v>
      </c>
      <c r="AD1" s="1">
        <f>YEAR_PERIOD+1</f>
        <v>2017</v>
      </c>
      <c r="AE1" s="1">
        <f>YEAR_PERIOD+2</f>
        <v>2018</v>
      </c>
      <c r="AF1" s="1">
        <f>YEAR_PERIOD+2</f>
        <v>2018</v>
      </c>
      <c r="AG1" s="1">
        <f>YEAR_PERIOD+2</f>
        <v>2018</v>
      </c>
      <c r="AH1" s="1">
        <f>YEAR_PERIOD+2</f>
        <v>2018</v>
      </c>
      <c r="AI1" s="1">
        <f>YEAR_PERIOD+3</f>
        <v>2019</v>
      </c>
      <c r="AJ1" s="1">
        <f>YEAR_PERIOD+3</f>
        <v>2019</v>
      </c>
      <c r="AK1" s="1">
        <f>YEAR_PERIOD+3</f>
        <v>2019</v>
      </c>
      <c r="AL1" s="1">
        <f>YEAR_PERIOD+3</f>
        <v>2019</v>
      </c>
      <c r="AM1" s="1">
        <f>YEAR_PERIOD+4</f>
        <v>2020</v>
      </c>
      <c r="AN1" s="1">
        <f>YEAR_PERIOD+4</f>
        <v>2020</v>
      </c>
      <c r="AO1" s="1">
        <f>YEAR_PERIOD+4</f>
        <v>2020</v>
      </c>
      <c r="AP1" s="1">
        <f>YEAR_PERIOD+4</f>
        <v>2020</v>
      </c>
      <c r="AQ1" s="1">
        <f>YEAR_PERIOD+5</f>
        <v>2021</v>
      </c>
      <c r="AR1" s="1">
        <f>YEAR_PERIOD+5</f>
        <v>2021</v>
      </c>
      <c r="AS1" s="1">
        <f>YEAR_PERIOD+5</f>
        <v>2021</v>
      </c>
      <c r="AT1" s="1">
        <f>YEAR_PERIOD+5</f>
        <v>2021</v>
      </c>
    </row>
  </sheetData>
  <sheetProtection formatColumns="0" formatRows="0"/>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_03">
    <tabColor rgb="FFFF0000"/>
  </sheetPr>
  <dimension ref="A1:E186"/>
  <sheetViews>
    <sheetView showGridLines="0" zoomScale="85" zoomScaleNormal="85" zoomScalePageLayoutView="0" workbookViewId="0" topLeftCell="A1">
      <selection activeCell="A54" sqref="A54"/>
    </sheetView>
  </sheetViews>
  <sheetFormatPr defaultColWidth="21.57421875" defaultRowHeight="11.25"/>
  <cols>
    <col min="1" max="1" width="71.00390625" style="30" customWidth="1"/>
    <col min="2" max="2" width="11.140625" style="12" bestFit="1" customWidth="1"/>
    <col min="3" max="3" width="10.140625" style="27" bestFit="1" customWidth="1"/>
    <col min="4" max="4" width="62.00390625" style="12" customWidth="1"/>
    <col min="5" max="245" width="9.140625" style="12" customWidth="1"/>
    <col min="246" max="246" width="44.8515625" style="12" customWidth="1"/>
    <col min="247" max="247" width="28.28125" style="12" customWidth="1"/>
    <col min="248" max="248" width="6.28125" style="12" customWidth="1"/>
    <col min="249" max="249" width="5.57421875" style="12" customWidth="1"/>
    <col min="250" max="250" width="33.140625" style="12" customWidth="1"/>
    <col min="251" max="16384" width="21.57421875" style="12" customWidth="1"/>
  </cols>
  <sheetData>
    <row r="1" spans="1:5" ht="11.25">
      <c r="A1" s="29" t="s">
        <v>15</v>
      </c>
      <c r="B1" s="29" t="s">
        <v>4</v>
      </c>
      <c r="C1" s="29" t="s">
        <v>5</v>
      </c>
      <c r="D1" s="44" t="s">
        <v>16</v>
      </c>
      <c r="E1" s="12" t="s">
        <v>17</v>
      </c>
    </row>
    <row r="2" spans="1:5" ht="22.5">
      <c r="A2" s="29" t="s">
        <v>514</v>
      </c>
      <c r="B2" s="29" t="s">
        <v>475</v>
      </c>
      <c r="C2" s="29" t="s">
        <v>48</v>
      </c>
      <c r="D2" s="44" t="s">
        <v>102</v>
      </c>
      <c r="E2" s="12">
        <v>28266590</v>
      </c>
    </row>
    <row r="3" spans="1:5" ht="22.5">
      <c r="A3" s="29" t="s">
        <v>515</v>
      </c>
      <c r="B3" s="29" t="s">
        <v>516</v>
      </c>
      <c r="C3" s="29" t="s">
        <v>51</v>
      </c>
      <c r="D3" s="44" t="s">
        <v>101</v>
      </c>
      <c r="E3" s="12">
        <v>28796102</v>
      </c>
    </row>
    <row r="4" spans="1:5" ht="22.5">
      <c r="A4" s="29" t="s">
        <v>517</v>
      </c>
      <c r="B4" s="29" t="s">
        <v>449</v>
      </c>
      <c r="C4" s="29" t="s">
        <v>450</v>
      </c>
      <c r="D4" s="44" t="s">
        <v>518</v>
      </c>
      <c r="E4" s="12">
        <v>28155081</v>
      </c>
    </row>
    <row r="5" spans="1:5" ht="33.75">
      <c r="A5" s="29" t="s">
        <v>519</v>
      </c>
      <c r="B5" s="29" t="s">
        <v>520</v>
      </c>
      <c r="C5" s="29" t="s">
        <v>51</v>
      </c>
      <c r="D5" s="44" t="s">
        <v>495</v>
      </c>
      <c r="E5" s="12">
        <v>26533887</v>
      </c>
    </row>
    <row r="6" spans="1:5" ht="22.5">
      <c r="A6" s="29" t="s">
        <v>521</v>
      </c>
      <c r="B6" s="29" t="s">
        <v>522</v>
      </c>
      <c r="C6" s="29" t="s">
        <v>50</v>
      </c>
      <c r="D6" s="44" t="s">
        <v>101</v>
      </c>
      <c r="E6" s="12">
        <v>28855708</v>
      </c>
    </row>
    <row r="7" spans="1:5" ht="33.75">
      <c r="A7" s="29" t="s">
        <v>98</v>
      </c>
      <c r="B7" s="29" t="s">
        <v>99</v>
      </c>
      <c r="C7" s="29" t="s">
        <v>33</v>
      </c>
      <c r="D7" s="44" t="s">
        <v>523</v>
      </c>
      <c r="E7" s="12">
        <v>26422494</v>
      </c>
    </row>
    <row r="8" spans="1:5" ht="45">
      <c r="A8" s="29" t="s">
        <v>67</v>
      </c>
      <c r="B8" s="29" t="s">
        <v>68</v>
      </c>
      <c r="C8" s="29" t="s">
        <v>33</v>
      </c>
      <c r="D8" s="44" t="s">
        <v>524</v>
      </c>
      <c r="E8" s="12">
        <v>26361126</v>
      </c>
    </row>
    <row r="9" spans="1:5" ht="33.75">
      <c r="A9" s="29" t="s">
        <v>69</v>
      </c>
      <c r="B9" s="29" t="s">
        <v>70</v>
      </c>
      <c r="C9" s="29" t="s">
        <v>51</v>
      </c>
      <c r="D9" s="44" t="s">
        <v>476</v>
      </c>
      <c r="E9" s="12">
        <v>26641633</v>
      </c>
    </row>
    <row r="10" spans="1:5" ht="22.5">
      <c r="A10" s="29" t="s">
        <v>255</v>
      </c>
      <c r="B10" s="29" t="s">
        <v>433</v>
      </c>
      <c r="C10" s="29" t="s">
        <v>37</v>
      </c>
      <c r="D10" s="44" t="s">
        <v>474</v>
      </c>
      <c r="E10" s="12">
        <v>28274316</v>
      </c>
    </row>
    <row r="11" spans="1:5" ht="33.75">
      <c r="A11" s="29" t="s">
        <v>114</v>
      </c>
      <c r="B11" s="29" t="s">
        <v>115</v>
      </c>
      <c r="C11" s="29" t="s">
        <v>116</v>
      </c>
      <c r="D11" s="44" t="s">
        <v>525</v>
      </c>
      <c r="E11" s="12">
        <v>26361120</v>
      </c>
    </row>
    <row r="12" spans="1:5" ht="33.75">
      <c r="A12" s="29" t="s">
        <v>435</v>
      </c>
      <c r="B12" s="29" t="s">
        <v>436</v>
      </c>
      <c r="C12" s="29" t="s">
        <v>50</v>
      </c>
      <c r="D12" s="44" t="s">
        <v>492</v>
      </c>
      <c r="E12" s="12">
        <v>28491236</v>
      </c>
    </row>
    <row r="13" spans="1:5" ht="22.5">
      <c r="A13" s="29" t="s">
        <v>437</v>
      </c>
      <c r="B13" s="29" t="s">
        <v>438</v>
      </c>
      <c r="C13" s="29" t="s">
        <v>439</v>
      </c>
      <c r="D13" s="44" t="s">
        <v>102</v>
      </c>
      <c r="E13" s="12">
        <v>28450115</v>
      </c>
    </row>
    <row r="14" spans="1:5" ht="22.5">
      <c r="A14" s="29" t="s">
        <v>526</v>
      </c>
      <c r="B14" s="29" t="s">
        <v>527</v>
      </c>
      <c r="C14" s="29" t="s">
        <v>37</v>
      </c>
      <c r="D14" s="44" t="s">
        <v>471</v>
      </c>
      <c r="E14" s="12">
        <v>28867621</v>
      </c>
    </row>
    <row r="15" spans="1:5" ht="22.5">
      <c r="A15" s="29" t="s">
        <v>71</v>
      </c>
      <c r="B15" s="29" t="s">
        <v>103</v>
      </c>
      <c r="C15" s="29" t="s">
        <v>42</v>
      </c>
      <c r="D15" s="44" t="s">
        <v>102</v>
      </c>
      <c r="E15" s="12">
        <v>26361096</v>
      </c>
    </row>
    <row r="16" spans="1:5" ht="22.5">
      <c r="A16" s="29" t="s">
        <v>177</v>
      </c>
      <c r="B16" s="29" t="s">
        <v>440</v>
      </c>
      <c r="C16" s="29" t="s">
        <v>37</v>
      </c>
      <c r="D16" s="44" t="s">
        <v>474</v>
      </c>
      <c r="E16" s="12">
        <v>28042409</v>
      </c>
    </row>
    <row r="17" spans="1:5" ht="45">
      <c r="A17" s="29" t="s">
        <v>72</v>
      </c>
      <c r="B17" s="29" t="s">
        <v>104</v>
      </c>
      <c r="C17" s="29" t="s">
        <v>51</v>
      </c>
      <c r="D17" s="44" t="s">
        <v>528</v>
      </c>
      <c r="E17" s="12">
        <v>26361104</v>
      </c>
    </row>
    <row r="18" spans="1:5" ht="22.5">
      <c r="A18" s="29" t="s">
        <v>178</v>
      </c>
      <c r="B18" s="29" t="s">
        <v>442</v>
      </c>
      <c r="C18" s="29" t="s">
        <v>42</v>
      </c>
      <c r="D18" s="44" t="s">
        <v>101</v>
      </c>
      <c r="E18" s="12">
        <v>28042511</v>
      </c>
    </row>
    <row r="19" spans="1:5" ht="22.5">
      <c r="A19" s="29" t="s">
        <v>134</v>
      </c>
      <c r="B19" s="29" t="s">
        <v>443</v>
      </c>
      <c r="C19" s="29" t="s">
        <v>63</v>
      </c>
      <c r="D19" s="44" t="s">
        <v>101</v>
      </c>
      <c r="E19" s="12">
        <v>27823351</v>
      </c>
    </row>
    <row r="20" spans="1:5" ht="22.5">
      <c r="A20" s="29" t="s">
        <v>444</v>
      </c>
      <c r="B20" s="29" t="s">
        <v>445</v>
      </c>
      <c r="C20" s="29" t="s">
        <v>37</v>
      </c>
      <c r="D20" s="44" t="s">
        <v>101</v>
      </c>
      <c r="E20" s="12">
        <v>28794896</v>
      </c>
    </row>
    <row r="21" spans="1:5" ht="22.5">
      <c r="A21" s="29" t="s">
        <v>135</v>
      </c>
      <c r="B21" s="29" t="s">
        <v>446</v>
      </c>
      <c r="C21" s="29" t="s">
        <v>37</v>
      </c>
      <c r="D21" s="44" t="s">
        <v>101</v>
      </c>
      <c r="E21" s="12">
        <v>27812407</v>
      </c>
    </row>
    <row r="22" spans="1:5" ht="33.75">
      <c r="A22" s="29" t="s">
        <v>447</v>
      </c>
      <c r="B22" s="29" t="s">
        <v>448</v>
      </c>
      <c r="C22" s="29" t="s">
        <v>106</v>
      </c>
      <c r="D22" s="44" t="s">
        <v>529</v>
      </c>
      <c r="E22" s="12">
        <v>28493183</v>
      </c>
    </row>
    <row r="23" spans="1:5" ht="22.5">
      <c r="A23" s="29" t="s">
        <v>73</v>
      </c>
      <c r="B23" s="29" t="s">
        <v>105</v>
      </c>
      <c r="C23" s="29" t="s">
        <v>106</v>
      </c>
      <c r="D23" s="44" t="s">
        <v>441</v>
      </c>
      <c r="E23" s="12">
        <v>26422368</v>
      </c>
    </row>
    <row r="24" spans="1:5" ht="22.5">
      <c r="A24" s="29" t="s">
        <v>179</v>
      </c>
      <c r="B24" s="29" t="s">
        <v>451</v>
      </c>
      <c r="C24" s="29" t="s">
        <v>51</v>
      </c>
      <c r="D24" s="44" t="s">
        <v>101</v>
      </c>
      <c r="E24" s="12">
        <v>28042468</v>
      </c>
    </row>
    <row r="25" spans="1:5" ht="22.5">
      <c r="A25" s="29" t="s">
        <v>74</v>
      </c>
      <c r="B25" s="29" t="s">
        <v>107</v>
      </c>
      <c r="C25" s="29" t="s">
        <v>108</v>
      </c>
      <c r="D25" s="44" t="s">
        <v>101</v>
      </c>
      <c r="E25" s="12">
        <v>26597721</v>
      </c>
    </row>
    <row r="26" spans="1:5" ht="22.5">
      <c r="A26" s="29" t="s">
        <v>195</v>
      </c>
      <c r="B26" s="29" t="s">
        <v>452</v>
      </c>
      <c r="C26" s="29" t="s">
        <v>453</v>
      </c>
      <c r="D26" s="44" t="s">
        <v>484</v>
      </c>
      <c r="E26" s="12">
        <v>28072594</v>
      </c>
    </row>
    <row r="27" spans="1:5" ht="22.5">
      <c r="A27" s="29" t="s">
        <v>180</v>
      </c>
      <c r="B27" s="29" t="s">
        <v>454</v>
      </c>
      <c r="C27" s="29" t="s">
        <v>48</v>
      </c>
      <c r="D27" s="44" t="s">
        <v>101</v>
      </c>
      <c r="E27" s="12">
        <v>28042569</v>
      </c>
    </row>
    <row r="28" spans="1:5" ht="22.5">
      <c r="A28" s="29" t="s">
        <v>75</v>
      </c>
      <c r="B28" s="29" t="s">
        <v>109</v>
      </c>
      <c r="C28" s="29" t="s">
        <v>54</v>
      </c>
      <c r="D28" s="44" t="s">
        <v>102</v>
      </c>
      <c r="E28" s="12">
        <v>26533889</v>
      </c>
    </row>
    <row r="29" spans="1:5" ht="22.5">
      <c r="A29" s="29" t="s">
        <v>173</v>
      </c>
      <c r="B29" s="29" t="s">
        <v>455</v>
      </c>
      <c r="C29" s="29" t="s">
        <v>113</v>
      </c>
      <c r="D29" s="44" t="s">
        <v>102</v>
      </c>
      <c r="E29" s="12">
        <v>27997575</v>
      </c>
    </row>
    <row r="30" spans="1:5" ht="22.5">
      <c r="A30" s="29" t="s">
        <v>194</v>
      </c>
      <c r="B30" s="29" t="s">
        <v>456</v>
      </c>
      <c r="C30" s="29" t="s">
        <v>50</v>
      </c>
      <c r="D30" s="44" t="s">
        <v>102</v>
      </c>
      <c r="E30" s="12">
        <v>28135540</v>
      </c>
    </row>
    <row r="31" spans="1:5" ht="22.5">
      <c r="A31" s="29" t="s">
        <v>117</v>
      </c>
      <c r="B31" s="29" t="s">
        <v>118</v>
      </c>
      <c r="C31" s="29" t="s">
        <v>58</v>
      </c>
      <c r="D31" s="44" t="s">
        <v>486</v>
      </c>
      <c r="E31" s="12">
        <v>26361116</v>
      </c>
    </row>
    <row r="32" spans="1:5" ht="22.5">
      <c r="A32" s="29" t="s">
        <v>181</v>
      </c>
      <c r="B32" s="29" t="s">
        <v>457</v>
      </c>
      <c r="C32" s="29" t="s">
        <v>48</v>
      </c>
      <c r="D32" s="44" t="s">
        <v>101</v>
      </c>
      <c r="E32" s="12">
        <v>28042547</v>
      </c>
    </row>
    <row r="33" spans="1:5" ht="22.5">
      <c r="A33" s="29" t="s">
        <v>530</v>
      </c>
      <c r="B33" s="29" t="s">
        <v>531</v>
      </c>
      <c r="C33" s="29" t="s">
        <v>532</v>
      </c>
      <c r="D33" s="44" t="s">
        <v>101</v>
      </c>
      <c r="E33" s="12">
        <v>28943782</v>
      </c>
    </row>
    <row r="34" spans="1:5" ht="22.5">
      <c r="A34" s="29" t="s">
        <v>120</v>
      </c>
      <c r="B34" s="29" t="s">
        <v>121</v>
      </c>
      <c r="C34" s="29" t="s">
        <v>66</v>
      </c>
      <c r="D34" s="44" t="s">
        <v>533</v>
      </c>
      <c r="E34" s="12">
        <v>26361098</v>
      </c>
    </row>
    <row r="35" spans="1:5" ht="11.25">
      <c r="A35" s="29" t="s">
        <v>160</v>
      </c>
      <c r="B35" s="29" t="s">
        <v>161</v>
      </c>
      <c r="C35" s="29" t="s">
        <v>39</v>
      </c>
      <c r="D35" s="44" t="s">
        <v>126</v>
      </c>
      <c r="E35" s="12">
        <v>26555694</v>
      </c>
    </row>
    <row r="36" spans="1:5" ht="45">
      <c r="A36" s="29" t="s">
        <v>76</v>
      </c>
      <c r="B36" s="29" t="s">
        <v>110</v>
      </c>
      <c r="C36" s="29" t="s">
        <v>106</v>
      </c>
      <c r="D36" s="44" t="s">
        <v>534</v>
      </c>
      <c r="E36" s="12">
        <v>27114822</v>
      </c>
    </row>
    <row r="37" spans="1:5" ht="22.5">
      <c r="A37" s="29" t="s">
        <v>458</v>
      </c>
      <c r="B37" s="29" t="s">
        <v>459</v>
      </c>
      <c r="C37" s="29" t="s">
        <v>48</v>
      </c>
      <c r="D37" s="44" t="s">
        <v>102</v>
      </c>
      <c r="E37" s="12">
        <v>28458587</v>
      </c>
    </row>
    <row r="38" spans="1:4" ht="22.5">
      <c r="A38" s="29" t="s">
        <v>460</v>
      </c>
      <c r="B38" s="29" t="s">
        <v>461</v>
      </c>
      <c r="C38" s="29" t="s">
        <v>58</v>
      </c>
      <c r="D38" s="44" t="s">
        <v>462</v>
      </c>
    </row>
    <row r="39" spans="1:5" ht="22.5">
      <c r="A39" s="29" t="s">
        <v>463</v>
      </c>
      <c r="B39" s="29" t="s">
        <v>464</v>
      </c>
      <c r="C39" s="29" t="s">
        <v>535</v>
      </c>
      <c r="D39" s="44" t="s">
        <v>102</v>
      </c>
      <c r="E39" s="12">
        <v>28284366</v>
      </c>
    </row>
    <row r="40" spans="1:5" ht="22.5">
      <c r="A40" s="29" t="s">
        <v>200</v>
      </c>
      <c r="B40" s="29" t="s">
        <v>465</v>
      </c>
      <c r="C40" s="29" t="s">
        <v>106</v>
      </c>
      <c r="D40" s="44" t="s">
        <v>102</v>
      </c>
      <c r="E40" s="12">
        <v>28152625</v>
      </c>
    </row>
    <row r="41" spans="1:5" ht="22.5">
      <c r="A41" s="29" t="s">
        <v>466</v>
      </c>
      <c r="B41" s="29" t="s">
        <v>467</v>
      </c>
      <c r="C41" s="29" t="s">
        <v>33</v>
      </c>
      <c r="D41" s="44" t="s">
        <v>102</v>
      </c>
      <c r="E41" s="12">
        <v>28453706</v>
      </c>
    </row>
    <row r="42" spans="1:5" ht="22.5">
      <c r="A42" s="29" t="s">
        <v>468</v>
      </c>
      <c r="B42" s="29" t="s">
        <v>469</v>
      </c>
      <c r="C42" s="29" t="s">
        <v>470</v>
      </c>
      <c r="D42" s="44" t="s">
        <v>102</v>
      </c>
      <c r="E42" s="12">
        <v>28453728</v>
      </c>
    </row>
    <row r="43" spans="1:5" ht="22.5">
      <c r="A43" s="29" t="s">
        <v>77</v>
      </c>
      <c r="B43" s="29" t="s">
        <v>111</v>
      </c>
      <c r="C43" s="29" t="s">
        <v>63</v>
      </c>
      <c r="D43" s="44" t="s">
        <v>101</v>
      </c>
      <c r="E43" s="12">
        <v>26422350</v>
      </c>
    </row>
    <row r="44" spans="1:5" ht="45">
      <c r="A44" s="29" t="s">
        <v>78</v>
      </c>
      <c r="B44" s="29" t="s">
        <v>100</v>
      </c>
      <c r="C44" s="29" t="s">
        <v>33</v>
      </c>
      <c r="D44" s="44" t="s">
        <v>536</v>
      </c>
      <c r="E44" s="12">
        <v>26420583</v>
      </c>
    </row>
    <row r="45" spans="1:5" ht="22.5">
      <c r="A45" s="29" t="s">
        <v>79</v>
      </c>
      <c r="B45" s="29" t="s">
        <v>112</v>
      </c>
      <c r="C45" s="29" t="s">
        <v>42</v>
      </c>
      <c r="D45" s="44" t="s">
        <v>441</v>
      </c>
      <c r="E45" s="12">
        <v>26422149</v>
      </c>
    </row>
    <row r="46" spans="1:5" ht="22.5">
      <c r="A46" s="29" t="s">
        <v>165</v>
      </c>
      <c r="B46" s="29" t="s">
        <v>472</v>
      </c>
      <c r="C46" s="29" t="s">
        <v>63</v>
      </c>
      <c r="D46" s="44" t="s">
        <v>101</v>
      </c>
      <c r="E46" s="12">
        <v>27946694</v>
      </c>
    </row>
    <row r="47" spans="1:5" ht="22.5">
      <c r="A47" s="29" t="s">
        <v>205</v>
      </c>
      <c r="B47" s="29" t="s">
        <v>473</v>
      </c>
      <c r="C47" s="29" t="s">
        <v>33</v>
      </c>
      <c r="D47" s="44" t="s">
        <v>434</v>
      </c>
      <c r="E47" s="12">
        <v>28155116</v>
      </c>
    </row>
    <row r="48" spans="1:5" ht="33.75">
      <c r="A48" s="30" t="s">
        <v>80</v>
      </c>
      <c r="B48" s="12">
        <v>7814010307</v>
      </c>
      <c r="C48" s="27">
        <v>781401001</v>
      </c>
      <c r="D48" s="12" t="s">
        <v>537</v>
      </c>
      <c r="E48" s="12">
        <v>26847594</v>
      </c>
    </row>
    <row r="49" spans="1:5" ht="22.5">
      <c r="A49" s="30" t="s">
        <v>187</v>
      </c>
      <c r="B49" s="12">
        <v>7801591397</v>
      </c>
      <c r="C49" s="27">
        <v>780101001</v>
      </c>
      <c r="D49" s="12" t="s">
        <v>101</v>
      </c>
      <c r="E49" s="12">
        <v>28091987</v>
      </c>
    </row>
    <row r="50" spans="1:5" ht="22.5">
      <c r="A50" s="30" t="s">
        <v>81</v>
      </c>
      <c r="B50" s="12">
        <v>7816222000</v>
      </c>
      <c r="C50" s="27">
        <v>781601001</v>
      </c>
      <c r="D50" s="12" t="s">
        <v>101</v>
      </c>
      <c r="E50" s="12">
        <v>26361118</v>
      </c>
    </row>
    <row r="51" spans="1:5" ht="22.5">
      <c r="A51" s="30" t="s">
        <v>477</v>
      </c>
      <c r="B51" s="12">
        <v>7830000271</v>
      </c>
      <c r="C51" s="27">
        <v>780601001</v>
      </c>
      <c r="D51" s="12" t="s">
        <v>101</v>
      </c>
      <c r="E51" s="12">
        <v>26647768</v>
      </c>
    </row>
    <row r="52" spans="1:5" ht="22.5">
      <c r="A52" s="30" t="s">
        <v>174</v>
      </c>
      <c r="B52" s="12">
        <v>7813425073</v>
      </c>
      <c r="C52" s="27">
        <v>781301001</v>
      </c>
      <c r="D52" s="12" t="s">
        <v>101</v>
      </c>
      <c r="E52" s="12">
        <v>27997553</v>
      </c>
    </row>
    <row r="53" spans="1:5" ht="22.5">
      <c r="A53" s="30" t="s">
        <v>82</v>
      </c>
      <c r="B53" s="12">
        <v>7802005951</v>
      </c>
      <c r="C53" s="27">
        <v>780201001</v>
      </c>
      <c r="D53" s="12" t="s">
        <v>102</v>
      </c>
      <c r="E53" s="12">
        <v>26422100</v>
      </c>
    </row>
    <row r="54" spans="1:5" ht="22.5">
      <c r="A54" s="30" t="s">
        <v>478</v>
      </c>
      <c r="B54" s="12">
        <v>7806008569</v>
      </c>
      <c r="C54" s="27">
        <v>783450001</v>
      </c>
      <c r="D54" s="12" t="s">
        <v>101</v>
      </c>
      <c r="E54" s="12">
        <v>28544720</v>
      </c>
    </row>
    <row r="55" spans="1:5" ht="22.5">
      <c r="A55" s="30" t="s">
        <v>83</v>
      </c>
      <c r="B55" s="12">
        <v>7813346618</v>
      </c>
      <c r="C55" s="27">
        <v>781301001</v>
      </c>
      <c r="D55" s="12" t="s">
        <v>101</v>
      </c>
      <c r="E55" s="12">
        <v>26641637</v>
      </c>
    </row>
    <row r="56" spans="1:5" ht="22.5">
      <c r="A56" s="30" t="s">
        <v>84</v>
      </c>
      <c r="B56" s="12">
        <v>7801566094</v>
      </c>
      <c r="C56" s="27">
        <v>780101001</v>
      </c>
      <c r="D56" s="12" t="s">
        <v>101</v>
      </c>
      <c r="E56" s="12">
        <v>27621401</v>
      </c>
    </row>
    <row r="57" spans="1:5" ht="22.5">
      <c r="A57" s="30" t="s">
        <v>167</v>
      </c>
      <c r="B57" s="12">
        <v>7806005590</v>
      </c>
      <c r="C57" s="27">
        <v>780601001</v>
      </c>
      <c r="D57" s="12" t="s">
        <v>102</v>
      </c>
      <c r="E57" s="12">
        <v>27956327</v>
      </c>
    </row>
    <row r="58" spans="1:5" ht="22.5">
      <c r="A58" s="30" t="s">
        <v>85</v>
      </c>
      <c r="B58" s="12">
        <v>7813047424</v>
      </c>
      <c r="C58" s="27">
        <v>781301001</v>
      </c>
      <c r="D58" s="12" t="s">
        <v>538</v>
      </c>
      <c r="E58" s="12">
        <v>26641618</v>
      </c>
    </row>
    <row r="59" spans="1:5" ht="22.5">
      <c r="A59" s="30" t="s">
        <v>175</v>
      </c>
      <c r="B59" s="12">
        <v>7816067965</v>
      </c>
      <c r="C59" s="27">
        <v>780101001</v>
      </c>
      <c r="D59" s="12" t="s">
        <v>102</v>
      </c>
      <c r="E59" s="12">
        <v>27997479</v>
      </c>
    </row>
    <row r="60" spans="1:5" ht="45">
      <c r="A60" s="30" t="s">
        <v>480</v>
      </c>
      <c r="B60" s="12">
        <v>7704784450</v>
      </c>
      <c r="C60" s="27">
        <v>781443001</v>
      </c>
      <c r="D60" s="12" t="s">
        <v>539</v>
      </c>
      <c r="E60" s="12">
        <v>26361128</v>
      </c>
    </row>
    <row r="61" spans="1:5" ht="22.5">
      <c r="A61" s="30" t="s">
        <v>481</v>
      </c>
      <c r="B61" s="12">
        <v>7813200545</v>
      </c>
      <c r="C61" s="27">
        <v>781301001</v>
      </c>
      <c r="D61" s="12" t="s">
        <v>102</v>
      </c>
      <c r="E61" s="12">
        <v>28812728</v>
      </c>
    </row>
    <row r="62" spans="1:5" ht="22.5">
      <c r="A62" s="30" t="s">
        <v>136</v>
      </c>
      <c r="B62" s="12">
        <v>7801133686</v>
      </c>
      <c r="C62" s="27">
        <v>780101001</v>
      </c>
      <c r="D62" s="12" t="s">
        <v>101</v>
      </c>
      <c r="E62" s="12">
        <v>27827361</v>
      </c>
    </row>
    <row r="63" spans="1:5" ht="22.5">
      <c r="A63" s="30" t="s">
        <v>86</v>
      </c>
      <c r="B63" s="12">
        <v>7804046015</v>
      </c>
      <c r="C63" s="27">
        <v>780401001</v>
      </c>
      <c r="D63" s="12" t="s">
        <v>101</v>
      </c>
      <c r="E63" s="12">
        <v>26361095</v>
      </c>
    </row>
    <row r="64" spans="1:5" ht="22.5">
      <c r="A64" s="30" t="s">
        <v>87</v>
      </c>
      <c r="B64" s="12">
        <v>7802071707</v>
      </c>
      <c r="C64" s="27">
        <v>783450001</v>
      </c>
      <c r="D64" s="12" t="s">
        <v>101</v>
      </c>
      <c r="E64" s="12">
        <v>26361091</v>
      </c>
    </row>
    <row r="65" spans="1:5" ht="22.5">
      <c r="A65" s="30" t="s">
        <v>199</v>
      </c>
      <c r="B65" s="12">
        <v>7802205799</v>
      </c>
      <c r="C65" s="27">
        <v>780201001</v>
      </c>
      <c r="D65" s="12" t="s">
        <v>101</v>
      </c>
      <c r="E65" s="12">
        <v>28146440</v>
      </c>
    </row>
    <row r="66" spans="1:5" ht="22.5">
      <c r="A66" s="30" t="s">
        <v>189</v>
      </c>
      <c r="B66" s="12">
        <v>7842335610</v>
      </c>
      <c r="C66" s="27">
        <v>784201001</v>
      </c>
      <c r="D66" s="12" t="s">
        <v>101</v>
      </c>
      <c r="E66" s="12">
        <v>26647775</v>
      </c>
    </row>
    <row r="67" spans="1:5" ht="22.5">
      <c r="A67" s="30" t="s">
        <v>182</v>
      </c>
      <c r="B67" s="12">
        <v>7813045025</v>
      </c>
      <c r="C67" s="27">
        <v>783450001</v>
      </c>
      <c r="D67" s="12" t="s">
        <v>474</v>
      </c>
      <c r="E67" s="12">
        <v>28042181</v>
      </c>
    </row>
    <row r="68" spans="1:5" ht="22.5">
      <c r="A68" s="30" t="s">
        <v>482</v>
      </c>
      <c r="B68" s="12">
        <v>7830002303</v>
      </c>
      <c r="C68" s="27">
        <v>783450001</v>
      </c>
      <c r="D68" s="12" t="s">
        <v>102</v>
      </c>
      <c r="E68" s="12">
        <v>28453717</v>
      </c>
    </row>
    <row r="69" spans="1:5" ht="56.25">
      <c r="A69" s="30" t="s">
        <v>88</v>
      </c>
      <c r="B69" s="12">
        <v>7804002321</v>
      </c>
      <c r="C69" s="27">
        <v>783450001</v>
      </c>
      <c r="D69" s="12" t="s">
        <v>540</v>
      </c>
      <c r="E69" s="12">
        <v>26361094</v>
      </c>
    </row>
    <row r="70" spans="1:5" ht="22.5">
      <c r="A70" s="30" t="s">
        <v>251</v>
      </c>
      <c r="B70" s="12">
        <v>7830000578</v>
      </c>
      <c r="C70" s="27">
        <v>470501001</v>
      </c>
      <c r="D70" s="12" t="s">
        <v>474</v>
      </c>
      <c r="E70" s="12">
        <v>26614924</v>
      </c>
    </row>
    <row r="71" spans="1:5" ht="22.5">
      <c r="A71" s="30" t="s">
        <v>31</v>
      </c>
      <c r="B71" s="12">
        <v>7807013138</v>
      </c>
      <c r="C71" s="27">
        <v>780701001</v>
      </c>
      <c r="D71" s="12" t="s">
        <v>102</v>
      </c>
      <c r="E71" s="12">
        <v>26361107</v>
      </c>
    </row>
    <row r="72" spans="1:5" ht="22.5">
      <c r="A72" s="30" t="s">
        <v>137</v>
      </c>
      <c r="B72" s="12">
        <v>7841333120</v>
      </c>
      <c r="C72" s="27">
        <v>784101001</v>
      </c>
      <c r="D72" s="12" t="s">
        <v>101</v>
      </c>
      <c r="E72" s="12">
        <v>27824854</v>
      </c>
    </row>
    <row r="73" spans="1:5" ht="22.5">
      <c r="A73" s="30" t="s">
        <v>483</v>
      </c>
      <c r="B73" s="12">
        <v>7804040302</v>
      </c>
      <c r="C73" s="27">
        <v>997850200</v>
      </c>
      <c r="D73" s="12" t="s">
        <v>493</v>
      </c>
      <c r="E73" s="12">
        <v>28453744</v>
      </c>
    </row>
    <row r="74" spans="1:5" ht="22.5">
      <c r="A74" s="30" t="s">
        <v>169</v>
      </c>
      <c r="B74" s="12">
        <v>7728156800</v>
      </c>
      <c r="C74" s="27">
        <v>780101001</v>
      </c>
      <c r="D74" s="12" t="s">
        <v>102</v>
      </c>
      <c r="E74" s="12">
        <v>27968093</v>
      </c>
    </row>
    <row r="75" spans="1:5" ht="56.25">
      <c r="A75" s="30" t="s">
        <v>32</v>
      </c>
      <c r="B75" s="12">
        <v>7805025346</v>
      </c>
      <c r="C75" s="27">
        <v>785050001</v>
      </c>
      <c r="D75" s="12" t="s">
        <v>541</v>
      </c>
      <c r="E75" s="12">
        <v>26361102</v>
      </c>
    </row>
    <row r="76" spans="1:5" ht="33.75">
      <c r="A76" s="30" t="s">
        <v>122</v>
      </c>
      <c r="B76" s="12">
        <v>7825660956</v>
      </c>
      <c r="C76" s="27">
        <v>783450001</v>
      </c>
      <c r="D76" s="12" t="s">
        <v>542</v>
      </c>
      <c r="E76" s="12">
        <v>26361122</v>
      </c>
    </row>
    <row r="77" spans="1:5" ht="22.5">
      <c r="A77" s="30" t="s">
        <v>34</v>
      </c>
      <c r="B77" s="12">
        <v>7806469104</v>
      </c>
      <c r="C77" s="27">
        <v>783450001</v>
      </c>
      <c r="D77" s="12" t="s">
        <v>102</v>
      </c>
      <c r="E77" s="12">
        <v>27628470</v>
      </c>
    </row>
    <row r="78" spans="1:5" ht="22.5">
      <c r="A78" s="30" t="s">
        <v>35</v>
      </c>
      <c r="B78" s="12">
        <v>7802064795</v>
      </c>
      <c r="C78" s="27">
        <v>783450001</v>
      </c>
      <c r="D78" s="12" t="s">
        <v>484</v>
      </c>
      <c r="E78" s="12">
        <v>26422145</v>
      </c>
    </row>
    <row r="79" spans="1:5" ht="22.5">
      <c r="A79" s="30" t="s">
        <v>36</v>
      </c>
      <c r="B79" s="12">
        <v>7811056991</v>
      </c>
      <c r="C79" s="27">
        <v>781101001</v>
      </c>
      <c r="D79" s="12" t="s">
        <v>101</v>
      </c>
      <c r="E79" s="12">
        <v>27551052</v>
      </c>
    </row>
    <row r="80" spans="1:5" ht="45">
      <c r="A80" s="30" t="s">
        <v>38</v>
      </c>
      <c r="B80" s="12">
        <v>7703591134</v>
      </c>
      <c r="C80" s="27">
        <v>781943001</v>
      </c>
      <c r="D80" s="12" t="s">
        <v>543</v>
      </c>
      <c r="E80" s="12">
        <v>27307314</v>
      </c>
    </row>
    <row r="81" spans="1:5" ht="22.5">
      <c r="A81" s="30" t="s">
        <v>201</v>
      </c>
      <c r="B81" s="12">
        <v>7813464548</v>
      </c>
      <c r="C81" s="27">
        <v>781301001</v>
      </c>
      <c r="D81" s="12" t="s">
        <v>484</v>
      </c>
      <c r="E81" s="12">
        <v>28152707</v>
      </c>
    </row>
    <row r="82" spans="1:5" ht="33.75">
      <c r="A82" s="30" t="s">
        <v>40</v>
      </c>
      <c r="B82" s="12">
        <v>7811039386</v>
      </c>
      <c r="C82" s="27">
        <v>997850001</v>
      </c>
      <c r="D82" s="12" t="s">
        <v>544</v>
      </c>
      <c r="E82" s="12">
        <v>26647708</v>
      </c>
    </row>
    <row r="83" spans="1:5" ht="22.5">
      <c r="A83" s="30" t="s">
        <v>41</v>
      </c>
      <c r="B83" s="12">
        <v>7802052172</v>
      </c>
      <c r="C83" s="27">
        <v>780201001</v>
      </c>
      <c r="D83" s="12" t="s">
        <v>102</v>
      </c>
      <c r="E83" s="12">
        <v>26422310</v>
      </c>
    </row>
    <row r="84" spans="1:5" ht="33.75">
      <c r="A84" s="30" t="s">
        <v>159</v>
      </c>
      <c r="B84" s="12">
        <v>7708503727</v>
      </c>
      <c r="C84" s="27">
        <v>780445015</v>
      </c>
      <c r="D84" s="12" t="s">
        <v>545</v>
      </c>
      <c r="E84" s="12">
        <v>26814895</v>
      </c>
    </row>
    <row r="85" spans="1:5" ht="33.75">
      <c r="A85" s="30" t="s">
        <v>43</v>
      </c>
      <c r="B85" s="12">
        <v>7714783092</v>
      </c>
      <c r="C85" s="27">
        <v>783943001</v>
      </c>
      <c r="D85" s="12" t="s">
        <v>492</v>
      </c>
      <c r="E85" s="12">
        <v>26828034</v>
      </c>
    </row>
    <row r="86" spans="1:5" ht="22.5">
      <c r="A86" s="30" t="s">
        <v>44</v>
      </c>
      <c r="B86" s="12">
        <v>7806007100</v>
      </c>
      <c r="C86" s="27">
        <v>783450001</v>
      </c>
      <c r="D86" s="12" t="s">
        <v>101</v>
      </c>
      <c r="E86" s="12">
        <v>26361106</v>
      </c>
    </row>
    <row r="87" spans="1:5" ht="22.5">
      <c r="A87" s="30" t="s">
        <v>197</v>
      </c>
      <c r="B87" s="12">
        <v>7804036909</v>
      </c>
      <c r="C87" s="27">
        <v>780401001</v>
      </c>
      <c r="D87" s="12" t="s">
        <v>101</v>
      </c>
      <c r="E87" s="12">
        <v>28143840</v>
      </c>
    </row>
    <row r="88" spans="1:5" ht="22.5">
      <c r="A88" s="30" t="s">
        <v>252</v>
      </c>
      <c r="B88" s="12">
        <v>7805017514</v>
      </c>
      <c r="C88" s="27">
        <v>780501001</v>
      </c>
      <c r="D88" s="12" t="s">
        <v>101</v>
      </c>
      <c r="E88" s="12">
        <v>28255000</v>
      </c>
    </row>
    <row r="89" spans="1:5" ht="22.5">
      <c r="A89" s="30" t="s">
        <v>45</v>
      </c>
      <c r="B89" s="12">
        <v>7810537540</v>
      </c>
      <c r="C89" s="27">
        <v>783450001</v>
      </c>
      <c r="D89" s="12" t="s">
        <v>101</v>
      </c>
      <c r="E89" s="12">
        <v>26515996</v>
      </c>
    </row>
    <row r="90" spans="1:5" ht="22.5">
      <c r="A90" s="30" t="s">
        <v>46</v>
      </c>
      <c r="B90" s="12">
        <v>7802001308</v>
      </c>
      <c r="C90" s="27">
        <v>783450001</v>
      </c>
      <c r="D90" s="12" t="s">
        <v>101</v>
      </c>
      <c r="E90" s="12">
        <v>26422094</v>
      </c>
    </row>
    <row r="91" spans="1:5" ht="22.5">
      <c r="A91" s="30" t="s">
        <v>47</v>
      </c>
      <c r="B91" s="12">
        <v>7801020019</v>
      </c>
      <c r="C91" s="27">
        <v>780101001</v>
      </c>
      <c r="D91" s="12" t="s">
        <v>102</v>
      </c>
      <c r="E91" s="12">
        <v>26422130</v>
      </c>
    </row>
    <row r="92" spans="1:5" ht="22.5">
      <c r="A92" s="30" t="s">
        <v>49</v>
      </c>
      <c r="B92" s="12">
        <v>7810216498</v>
      </c>
      <c r="C92" s="27">
        <v>781001001</v>
      </c>
      <c r="D92" s="12" t="s">
        <v>102</v>
      </c>
      <c r="E92" s="12">
        <v>26590970</v>
      </c>
    </row>
    <row r="93" spans="1:5" ht="22.5">
      <c r="A93" s="30" t="s">
        <v>206</v>
      </c>
      <c r="B93" s="12">
        <v>7830000680</v>
      </c>
      <c r="C93" s="27">
        <v>780601001</v>
      </c>
      <c r="D93" s="12" t="s">
        <v>101</v>
      </c>
      <c r="E93" s="12">
        <v>28155094</v>
      </c>
    </row>
    <row r="94" spans="1:5" ht="11.25">
      <c r="A94" s="30" t="s">
        <v>138</v>
      </c>
      <c r="B94" s="12">
        <v>7841312071</v>
      </c>
      <c r="C94" s="27">
        <v>780501001</v>
      </c>
      <c r="D94" s="12" t="s">
        <v>119</v>
      </c>
      <c r="E94" s="12">
        <v>27054332</v>
      </c>
    </row>
    <row r="95" spans="1:5" ht="45">
      <c r="A95" s="30" t="s">
        <v>123</v>
      </c>
      <c r="B95" s="12">
        <v>7841312071</v>
      </c>
      <c r="C95" s="27">
        <v>780102001</v>
      </c>
      <c r="D95" s="12" t="s">
        <v>546</v>
      </c>
      <c r="E95" s="12">
        <v>26539356</v>
      </c>
    </row>
    <row r="96" spans="1:5" ht="22.5">
      <c r="A96" s="30" t="s">
        <v>188</v>
      </c>
      <c r="B96" s="12">
        <v>7825404448</v>
      </c>
      <c r="C96" s="27">
        <v>783450001</v>
      </c>
      <c r="D96" s="12" t="s">
        <v>434</v>
      </c>
      <c r="E96" s="12">
        <v>28091963</v>
      </c>
    </row>
    <row r="97" spans="1:5" ht="22.5">
      <c r="A97" s="30" t="s">
        <v>124</v>
      </c>
      <c r="B97" s="12">
        <v>7810577007</v>
      </c>
      <c r="C97" s="27">
        <v>781001001</v>
      </c>
      <c r="D97" s="12" t="s">
        <v>538</v>
      </c>
      <c r="E97" s="12">
        <v>26555650</v>
      </c>
    </row>
    <row r="98" spans="1:5" ht="22.5">
      <c r="A98" s="30" t="s">
        <v>487</v>
      </c>
      <c r="B98" s="12">
        <v>7817015769</v>
      </c>
      <c r="C98" s="27">
        <v>783450001</v>
      </c>
      <c r="D98" s="12" t="s">
        <v>547</v>
      </c>
      <c r="E98" s="12">
        <v>28816484</v>
      </c>
    </row>
    <row r="99" spans="1:5" ht="22.5">
      <c r="A99" s="30" t="s">
        <v>168</v>
      </c>
      <c r="B99" s="12">
        <v>7806008745</v>
      </c>
      <c r="C99" s="27">
        <v>780601001</v>
      </c>
      <c r="D99" s="12" t="s">
        <v>474</v>
      </c>
      <c r="E99" s="12">
        <v>27961378</v>
      </c>
    </row>
    <row r="100" spans="1:5" ht="22.5">
      <c r="A100" s="30" t="s">
        <v>202</v>
      </c>
      <c r="B100" s="12">
        <v>7838418751</v>
      </c>
      <c r="C100" s="27">
        <v>997850001</v>
      </c>
      <c r="D100" s="12" t="s">
        <v>102</v>
      </c>
      <c r="E100" s="12">
        <v>28152736</v>
      </c>
    </row>
    <row r="101" spans="1:5" ht="22.5">
      <c r="A101" s="30" t="s">
        <v>198</v>
      </c>
      <c r="B101" s="12">
        <v>7806016697</v>
      </c>
      <c r="C101" s="27">
        <v>780601001</v>
      </c>
      <c r="D101" s="12" t="s">
        <v>101</v>
      </c>
      <c r="E101" s="12">
        <v>28145322</v>
      </c>
    </row>
    <row r="102" spans="1:5" ht="22.5">
      <c r="A102" s="30" t="s">
        <v>183</v>
      </c>
      <c r="B102" s="12">
        <v>7801032688</v>
      </c>
      <c r="C102" s="27">
        <v>780101001</v>
      </c>
      <c r="D102" s="12" t="s">
        <v>434</v>
      </c>
      <c r="E102" s="12">
        <v>28042447</v>
      </c>
    </row>
    <row r="103" spans="1:5" ht="22.5">
      <c r="A103" s="30" t="s">
        <v>488</v>
      </c>
      <c r="B103" s="12">
        <v>7804509545</v>
      </c>
      <c r="C103" s="27">
        <v>780401001</v>
      </c>
      <c r="D103" s="12" t="s">
        <v>101</v>
      </c>
      <c r="E103" s="12">
        <v>28427914</v>
      </c>
    </row>
    <row r="104" spans="1:5" ht="22.5">
      <c r="A104" s="30" t="s">
        <v>125</v>
      </c>
      <c r="B104" s="12">
        <v>7826101774</v>
      </c>
      <c r="C104" s="27">
        <v>783801001</v>
      </c>
      <c r="D104" s="12" t="s">
        <v>101</v>
      </c>
      <c r="E104" s="12">
        <v>26421969</v>
      </c>
    </row>
    <row r="105" spans="1:5" ht="22.5">
      <c r="A105" s="30" t="s">
        <v>548</v>
      </c>
      <c r="B105" s="12">
        <v>7810896892</v>
      </c>
      <c r="C105" s="27">
        <v>781001001</v>
      </c>
      <c r="D105" s="12" t="s">
        <v>102</v>
      </c>
      <c r="E105" s="12">
        <v>28942335</v>
      </c>
    </row>
    <row r="106" spans="1:5" ht="11.25">
      <c r="A106" s="30" t="s">
        <v>162</v>
      </c>
      <c r="B106" s="12">
        <v>7805185251</v>
      </c>
      <c r="C106" s="27">
        <v>781101001</v>
      </c>
      <c r="D106" s="12" t="s">
        <v>126</v>
      </c>
      <c r="E106" s="12">
        <v>26361105</v>
      </c>
    </row>
    <row r="107" spans="1:5" ht="22.5">
      <c r="A107" s="30" t="s">
        <v>549</v>
      </c>
      <c r="B107" s="12">
        <v>7811307571</v>
      </c>
      <c r="C107" s="27">
        <v>781101001</v>
      </c>
      <c r="D107" s="12" t="s">
        <v>101</v>
      </c>
      <c r="E107" s="12">
        <v>28427903</v>
      </c>
    </row>
    <row r="108" spans="1:5" ht="22.5">
      <c r="A108" s="30" t="s">
        <v>139</v>
      </c>
      <c r="B108" s="12">
        <v>7826135075</v>
      </c>
      <c r="C108" s="27">
        <v>781301001</v>
      </c>
      <c r="D108" s="12" t="s">
        <v>102</v>
      </c>
      <c r="E108" s="12">
        <v>27819284</v>
      </c>
    </row>
    <row r="109" spans="1:5" ht="22.5">
      <c r="A109" s="30" t="s">
        <v>489</v>
      </c>
      <c r="B109" s="12">
        <v>7813554914</v>
      </c>
      <c r="C109" s="27">
        <v>781301001</v>
      </c>
      <c r="D109" s="12" t="s">
        <v>101</v>
      </c>
      <c r="E109" s="12">
        <v>28454938</v>
      </c>
    </row>
    <row r="110" spans="1:5" ht="22.5">
      <c r="A110" s="30" t="s">
        <v>203</v>
      </c>
      <c r="B110" s="12">
        <v>7801560631</v>
      </c>
      <c r="C110" s="27">
        <v>780101001</v>
      </c>
      <c r="D110" s="12" t="s">
        <v>434</v>
      </c>
      <c r="E110" s="12">
        <v>28152680</v>
      </c>
    </row>
    <row r="111" spans="1:5" ht="45">
      <c r="A111" s="30" t="s">
        <v>52</v>
      </c>
      <c r="B111" s="12">
        <v>7703590927</v>
      </c>
      <c r="C111" s="27">
        <v>785050001</v>
      </c>
      <c r="D111" s="12" t="s">
        <v>550</v>
      </c>
      <c r="E111" s="12">
        <v>26555079</v>
      </c>
    </row>
    <row r="112" spans="1:5" ht="22.5">
      <c r="A112" s="30" t="s">
        <v>184</v>
      </c>
      <c r="B112" s="12">
        <v>7840332364</v>
      </c>
      <c r="C112" s="27">
        <v>784001001</v>
      </c>
      <c r="D112" s="12" t="s">
        <v>102</v>
      </c>
      <c r="E112" s="12">
        <v>28042558</v>
      </c>
    </row>
    <row r="113" spans="1:5" ht="22.5">
      <c r="A113" s="30" t="s">
        <v>166</v>
      </c>
      <c r="B113" s="12">
        <v>4703088415</v>
      </c>
      <c r="C113" s="27">
        <v>781101001</v>
      </c>
      <c r="D113" s="12" t="s">
        <v>102</v>
      </c>
      <c r="E113" s="12">
        <v>27953647</v>
      </c>
    </row>
    <row r="114" spans="1:5" ht="22.5">
      <c r="A114" s="30" t="s">
        <v>490</v>
      </c>
      <c r="B114" s="12">
        <v>7805018099</v>
      </c>
      <c r="C114" s="27">
        <v>781001001</v>
      </c>
      <c r="D114" s="12" t="s">
        <v>101</v>
      </c>
      <c r="E114" s="12">
        <v>26424110</v>
      </c>
    </row>
    <row r="115" spans="1:5" ht="22.5">
      <c r="A115" s="30" t="s">
        <v>53</v>
      </c>
      <c r="B115" s="12">
        <v>7820304249</v>
      </c>
      <c r="C115" s="27">
        <v>782001001</v>
      </c>
      <c r="D115" s="12" t="s">
        <v>102</v>
      </c>
      <c r="E115" s="12">
        <v>26838677</v>
      </c>
    </row>
    <row r="116" spans="1:5" ht="33.75">
      <c r="A116" s="30" t="s">
        <v>491</v>
      </c>
      <c r="B116" s="12">
        <v>7804099257</v>
      </c>
      <c r="C116" s="27">
        <v>784301001</v>
      </c>
      <c r="D116" s="12" t="s">
        <v>551</v>
      </c>
      <c r="E116" s="12">
        <v>28448967</v>
      </c>
    </row>
    <row r="117" spans="1:5" ht="22.5">
      <c r="A117" s="30" t="s">
        <v>55</v>
      </c>
      <c r="B117" s="12">
        <v>7802127477</v>
      </c>
      <c r="C117" s="27">
        <v>780201001</v>
      </c>
      <c r="D117" s="12" t="s">
        <v>102</v>
      </c>
      <c r="E117" s="12">
        <v>26361092</v>
      </c>
    </row>
    <row r="118" spans="1:5" ht="22.5">
      <c r="A118" s="30" t="s">
        <v>185</v>
      </c>
      <c r="B118" s="12">
        <v>7717662353</v>
      </c>
      <c r="C118" s="27">
        <v>781101001</v>
      </c>
      <c r="D118" s="12" t="s">
        <v>102</v>
      </c>
      <c r="E118" s="12">
        <v>28042497</v>
      </c>
    </row>
    <row r="119" spans="1:5" ht="22.5">
      <c r="A119" s="30" t="s">
        <v>192</v>
      </c>
      <c r="B119" s="12">
        <v>7806150886</v>
      </c>
      <c r="C119" s="27">
        <v>780601001</v>
      </c>
      <c r="D119" s="12" t="s">
        <v>101</v>
      </c>
      <c r="E119" s="12">
        <v>28134896</v>
      </c>
    </row>
    <row r="120" spans="1:5" ht="22.5">
      <c r="A120" s="30" t="s">
        <v>191</v>
      </c>
      <c r="B120" s="12">
        <v>7804349796</v>
      </c>
      <c r="C120" s="27">
        <v>780401001</v>
      </c>
      <c r="D120" s="12" t="s">
        <v>471</v>
      </c>
      <c r="E120" s="12">
        <v>28122490</v>
      </c>
    </row>
    <row r="121" spans="1:5" ht="11.25">
      <c r="A121" s="30" t="s">
        <v>127</v>
      </c>
      <c r="B121" s="12">
        <v>7805065476</v>
      </c>
      <c r="C121" s="27">
        <v>780501001</v>
      </c>
      <c r="D121" s="12" t="s">
        <v>126</v>
      </c>
      <c r="E121" s="12">
        <v>26421911</v>
      </c>
    </row>
    <row r="122" spans="1:5" ht="22.5">
      <c r="A122" s="30" t="s">
        <v>56</v>
      </c>
      <c r="B122" s="12">
        <v>7802310698</v>
      </c>
      <c r="C122" s="27">
        <v>780201001</v>
      </c>
      <c r="D122" s="12" t="s">
        <v>441</v>
      </c>
      <c r="E122" s="12">
        <v>26361093</v>
      </c>
    </row>
    <row r="123" spans="1:5" ht="22.5">
      <c r="A123" s="30" t="s">
        <v>494</v>
      </c>
      <c r="B123" s="12">
        <v>7817330143</v>
      </c>
      <c r="C123" s="27">
        <v>781701001</v>
      </c>
      <c r="D123" s="12" t="s">
        <v>102</v>
      </c>
      <c r="E123" s="12">
        <v>28041958</v>
      </c>
    </row>
    <row r="124" spans="1:5" ht="22.5">
      <c r="A124" s="30" t="s">
        <v>552</v>
      </c>
      <c r="B124" s="12">
        <v>7802857988</v>
      </c>
      <c r="C124" s="27">
        <v>780201001</v>
      </c>
      <c r="D124" s="12" t="s">
        <v>101</v>
      </c>
      <c r="E124" s="12">
        <v>28942326</v>
      </c>
    </row>
    <row r="125" spans="1:5" ht="22.5">
      <c r="A125" s="30" t="s">
        <v>57</v>
      </c>
      <c r="B125" s="12">
        <v>7801185204</v>
      </c>
      <c r="C125" s="27">
        <v>784101001</v>
      </c>
      <c r="D125" s="12" t="s">
        <v>474</v>
      </c>
      <c r="E125" s="12">
        <v>27546308</v>
      </c>
    </row>
    <row r="126" spans="1:5" ht="33.75">
      <c r="A126" s="30" t="s">
        <v>128</v>
      </c>
      <c r="B126" s="12">
        <v>7811322925</v>
      </c>
      <c r="C126" s="27">
        <v>781101001</v>
      </c>
      <c r="D126" s="12" t="s">
        <v>485</v>
      </c>
      <c r="E126" s="12">
        <v>26361113</v>
      </c>
    </row>
    <row r="127" spans="1:5" ht="22.5">
      <c r="A127" s="30" t="s">
        <v>204</v>
      </c>
      <c r="B127" s="12">
        <v>7802118578</v>
      </c>
      <c r="C127" s="27">
        <v>997350001</v>
      </c>
      <c r="D127" s="12" t="s">
        <v>101</v>
      </c>
      <c r="E127" s="12">
        <v>28152725</v>
      </c>
    </row>
    <row r="128" spans="1:5" ht="22.5">
      <c r="A128" s="30" t="s">
        <v>553</v>
      </c>
      <c r="B128" s="12">
        <v>7806520632</v>
      </c>
      <c r="C128" s="27">
        <v>780601001</v>
      </c>
      <c r="D128" s="12" t="s">
        <v>102</v>
      </c>
      <c r="E128" s="12">
        <v>28940429</v>
      </c>
    </row>
    <row r="129" spans="1:5" ht="22.5">
      <c r="A129" s="30" t="s">
        <v>254</v>
      </c>
      <c r="B129" s="12">
        <v>7806055343</v>
      </c>
      <c r="C129" s="27">
        <v>783450001</v>
      </c>
      <c r="D129" s="12" t="s">
        <v>102</v>
      </c>
      <c r="E129" s="12">
        <v>28266783</v>
      </c>
    </row>
    <row r="130" spans="1:5" ht="11.25">
      <c r="A130" s="30" t="s">
        <v>129</v>
      </c>
      <c r="B130" s="12">
        <v>7825487243</v>
      </c>
      <c r="C130" s="27">
        <v>784101001</v>
      </c>
      <c r="D130" s="12" t="s">
        <v>126</v>
      </c>
      <c r="E130" s="12">
        <v>26422005</v>
      </c>
    </row>
    <row r="131" spans="1:5" ht="33.75">
      <c r="A131" s="30" t="s">
        <v>59</v>
      </c>
      <c r="B131" s="12">
        <v>7838024362</v>
      </c>
      <c r="C131" s="27">
        <v>783450001</v>
      </c>
      <c r="D131" s="12" t="s">
        <v>554</v>
      </c>
      <c r="E131" s="12">
        <v>26422017</v>
      </c>
    </row>
    <row r="132" spans="1:5" ht="22.5">
      <c r="A132" s="30" t="s">
        <v>164</v>
      </c>
      <c r="B132" s="12">
        <v>7811394126</v>
      </c>
      <c r="C132" s="27">
        <v>781101001</v>
      </c>
      <c r="D132" s="12" t="s">
        <v>102</v>
      </c>
      <c r="E132" s="12">
        <v>27880391</v>
      </c>
    </row>
    <row r="133" spans="1:5" ht="22.5">
      <c r="A133" s="30" t="s">
        <v>141</v>
      </c>
      <c r="B133" s="12">
        <v>7801374265</v>
      </c>
      <c r="C133" s="27">
        <v>781601001</v>
      </c>
      <c r="D133" s="12" t="s">
        <v>555</v>
      </c>
      <c r="E133" s="12">
        <v>26322164</v>
      </c>
    </row>
    <row r="134" spans="1:5" ht="22.5">
      <c r="A134" s="30" t="s">
        <v>556</v>
      </c>
      <c r="B134" s="12">
        <v>7811562684</v>
      </c>
      <c r="C134" s="27">
        <v>781101001</v>
      </c>
      <c r="D134" s="12" t="s">
        <v>102</v>
      </c>
      <c r="E134" s="12">
        <v>28827606</v>
      </c>
    </row>
    <row r="135" spans="1:5" ht="22.5">
      <c r="A135" s="30" t="s">
        <v>60</v>
      </c>
      <c r="B135" s="12">
        <v>7810095885</v>
      </c>
      <c r="C135" s="27">
        <v>781001001</v>
      </c>
      <c r="D135" s="12" t="s">
        <v>102</v>
      </c>
      <c r="E135" s="12">
        <v>26361108</v>
      </c>
    </row>
    <row r="136" spans="1:5" ht="22.5">
      <c r="A136" s="30" t="s">
        <v>61</v>
      </c>
      <c r="B136" s="12">
        <v>7817044495</v>
      </c>
      <c r="C136" s="27">
        <v>781701001</v>
      </c>
      <c r="D136" s="12" t="s">
        <v>101</v>
      </c>
      <c r="E136" s="12">
        <v>26597829</v>
      </c>
    </row>
    <row r="137" spans="1:5" ht="22.5">
      <c r="A137" s="30" t="s">
        <v>207</v>
      </c>
      <c r="B137" s="12">
        <v>7802437912</v>
      </c>
      <c r="C137" s="27">
        <v>780201001</v>
      </c>
      <c r="D137" s="12" t="s">
        <v>434</v>
      </c>
      <c r="E137" s="12">
        <v>28155105</v>
      </c>
    </row>
    <row r="138" spans="1:5" ht="22.5">
      <c r="A138" s="30" t="s">
        <v>253</v>
      </c>
      <c r="B138" s="12">
        <v>7802385950</v>
      </c>
      <c r="C138" s="27">
        <v>780201001</v>
      </c>
      <c r="D138" s="12" t="s">
        <v>101</v>
      </c>
      <c r="E138" s="12">
        <v>28255011</v>
      </c>
    </row>
    <row r="139" spans="1:5" ht="22.5">
      <c r="A139" s="30" t="s">
        <v>140</v>
      </c>
      <c r="B139" s="12">
        <v>7802338277</v>
      </c>
      <c r="C139" s="27">
        <v>780201001</v>
      </c>
      <c r="D139" s="12" t="s">
        <v>102</v>
      </c>
      <c r="E139" s="12">
        <v>27831333</v>
      </c>
    </row>
    <row r="140" spans="1:5" ht="45">
      <c r="A140" s="30" t="s">
        <v>62</v>
      </c>
      <c r="B140" s="12">
        <v>7813479657</v>
      </c>
      <c r="C140" s="27">
        <v>781301001</v>
      </c>
      <c r="D140" s="12" t="s">
        <v>557</v>
      </c>
      <c r="E140" s="12">
        <v>27546295</v>
      </c>
    </row>
    <row r="141" spans="1:5" ht="22.5">
      <c r="A141" s="30" t="s">
        <v>496</v>
      </c>
      <c r="B141" s="12">
        <v>7805614870</v>
      </c>
      <c r="C141" s="27">
        <v>783901001</v>
      </c>
      <c r="D141" s="12" t="s">
        <v>497</v>
      </c>
      <c r="E141" s="12">
        <v>28509704</v>
      </c>
    </row>
    <row r="142" spans="1:5" ht="22.5">
      <c r="A142" s="30" t="s">
        <v>64</v>
      </c>
      <c r="B142" s="12">
        <v>7820029472</v>
      </c>
      <c r="C142" s="27">
        <v>782001001</v>
      </c>
      <c r="D142" s="12" t="s">
        <v>101</v>
      </c>
      <c r="E142" s="12">
        <v>26361121</v>
      </c>
    </row>
    <row r="143" spans="1:5" ht="22.5">
      <c r="A143" s="30" t="s">
        <v>558</v>
      </c>
      <c r="B143" s="12">
        <v>7802853013</v>
      </c>
      <c r="C143" s="27">
        <v>780201001</v>
      </c>
      <c r="D143" s="12" t="s">
        <v>559</v>
      </c>
      <c r="E143" s="12">
        <v>28511826</v>
      </c>
    </row>
    <row r="144" spans="1:5" ht="22.5">
      <c r="A144" s="30" t="s">
        <v>190</v>
      </c>
      <c r="B144" s="12">
        <v>7810270209</v>
      </c>
      <c r="C144" s="27">
        <v>781001001</v>
      </c>
      <c r="D144" s="12" t="s">
        <v>101</v>
      </c>
      <c r="E144" s="12">
        <v>28113372</v>
      </c>
    </row>
    <row r="145" spans="1:5" ht="11.25">
      <c r="A145" s="30" t="s">
        <v>130</v>
      </c>
      <c r="B145" s="12">
        <v>7814122120</v>
      </c>
      <c r="C145" s="27">
        <v>781401001</v>
      </c>
      <c r="D145" s="12" t="s">
        <v>126</v>
      </c>
      <c r="E145" s="12">
        <v>26421986</v>
      </c>
    </row>
    <row r="146" spans="1:5" ht="22.5">
      <c r="A146" s="30" t="s">
        <v>498</v>
      </c>
      <c r="B146" s="12">
        <v>7806438628</v>
      </c>
      <c r="C146" s="27">
        <v>780601001</v>
      </c>
      <c r="D146" s="12" t="s">
        <v>560</v>
      </c>
      <c r="E146" s="12">
        <v>28422808</v>
      </c>
    </row>
    <row r="147" spans="1:5" ht="11.25">
      <c r="A147" s="30" t="s">
        <v>163</v>
      </c>
      <c r="B147" s="12">
        <v>7841314985</v>
      </c>
      <c r="C147" s="27">
        <v>784101001</v>
      </c>
      <c r="D147" s="12" t="s">
        <v>126</v>
      </c>
      <c r="E147" s="12">
        <v>26361135</v>
      </c>
    </row>
    <row r="148" spans="1:5" ht="22.5">
      <c r="A148" s="30" t="s">
        <v>170</v>
      </c>
      <c r="B148" s="12">
        <v>7839357460</v>
      </c>
      <c r="C148" s="27">
        <v>783901001</v>
      </c>
      <c r="D148" s="12" t="s">
        <v>101</v>
      </c>
      <c r="E148" s="12">
        <v>27971244</v>
      </c>
    </row>
    <row r="149" spans="1:5" ht="22.5">
      <c r="A149" s="30" t="s">
        <v>499</v>
      </c>
      <c r="B149" s="12">
        <v>7805519673</v>
      </c>
      <c r="C149" s="27">
        <v>783801001</v>
      </c>
      <c r="D149" s="12" t="s">
        <v>101</v>
      </c>
      <c r="E149" s="12">
        <v>28151979</v>
      </c>
    </row>
    <row r="150" spans="1:5" ht="22.5">
      <c r="A150" s="30" t="s">
        <v>500</v>
      </c>
      <c r="B150" s="12">
        <v>7841014910</v>
      </c>
      <c r="C150" s="27">
        <v>784101001</v>
      </c>
      <c r="D150" s="12" t="s">
        <v>561</v>
      </c>
      <c r="E150" s="12">
        <v>28798987</v>
      </c>
    </row>
    <row r="151" spans="1:5" ht="22.5">
      <c r="A151" s="30" t="s">
        <v>176</v>
      </c>
      <c r="B151" s="12">
        <v>7820034338</v>
      </c>
      <c r="C151" s="27">
        <v>782001001</v>
      </c>
      <c r="D151" s="12" t="s">
        <v>101</v>
      </c>
      <c r="E151" s="12">
        <v>28001891</v>
      </c>
    </row>
    <row r="152" spans="1:5" ht="45">
      <c r="A152" s="30" t="s">
        <v>65</v>
      </c>
      <c r="B152" s="12">
        <v>7813114617</v>
      </c>
      <c r="C152" s="27">
        <v>781301001</v>
      </c>
      <c r="D152" s="12" t="s">
        <v>562</v>
      </c>
      <c r="E152" s="12">
        <v>26361115</v>
      </c>
    </row>
    <row r="153" spans="1:5" ht="22.5">
      <c r="A153" s="30" t="s">
        <v>501</v>
      </c>
      <c r="B153" s="12">
        <v>7810467163</v>
      </c>
      <c r="C153" s="27">
        <v>783101001</v>
      </c>
      <c r="D153" s="12" t="s">
        <v>101</v>
      </c>
      <c r="E153" s="12">
        <v>28042530</v>
      </c>
    </row>
    <row r="154" spans="1:5" ht="22.5">
      <c r="A154" s="30" t="s">
        <v>172</v>
      </c>
      <c r="B154" s="12">
        <v>7813109141</v>
      </c>
      <c r="C154" s="27">
        <v>781301001</v>
      </c>
      <c r="D154" s="12" t="s">
        <v>101</v>
      </c>
      <c r="E154" s="12">
        <v>27988538</v>
      </c>
    </row>
    <row r="155" spans="1:5" ht="22.5">
      <c r="A155" s="30" t="s">
        <v>186</v>
      </c>
      <c r="B155" s="12">
        <v>7810509293</v>
      </c>
      <c r="C155" s="27">
        <v>781001001</v>
      </c>
      <c r="D155" s="12" t="s">
        <v>102</v>
      </c>
      <c r="E155" s="12">
        <v>28042486</v>
      </c>
    </row>
    <row r="156" spans="1:5" ht="22.5">
      <c r="A156" s="30" t="s">
        <v>143</v>
      </c>
      <c r="B156" s="12">
        <v>7804176134</v>
      </c>
      <c r="C156" s="27">
        <v>780401001</v>
      </c>
      <c r="D156" s="12" t="s">
        <v>101</v>
      </c>
      <c r="E156" s="12">
        <v>27848302</v>
      </c>
    </row>
    <row r="157" spans="1:5" ht="22.5">
      <c r="A157" s="30" t="s">
        <v>193</v>
      </c>
      <c r="B157" s="12">
        <v>7801089980</v>
      </c>
      <c r="C157" s="27">
        <v>780101001</v>
      </c>
      <c r="D157" s="12" t="s">
        <v>484</v>
      </c>
      <c r="E157" s="12">
        <v>28134965</v>
      </c>
    </row>
    <row r="158" spans="1:5" ht="22.5">
      <c r="A158" s="30" t="s">
        <v>89</v>
      </c>
      <c r="B158" s="12">
        <v>7806007029</v>
      </c>
      <c r="C158" s="27">
        <v>780601001</v>
      </c>
      <c r="D158" s="12" t="s">
        <v>493</v>
      </c>
      <c r="E158" s="12">
        <v>26422092</v>
      </c>
    </row>
    <row r="159" spans="1:5" ht="33.75">
      <c r="A159" s="30" t="s">
        <v>90</v>
      </c>
      <c r="B159" s="12">
        <v>7811375691</v>
      </c>
      <c r="C159" s="27">
        <v>781101001</v>
      </c>
      <c r="D159" s="12" t="s">
        <v>563</v>
      </c>
      <c r="E159" s="12">
        <v>26361114</v>
      </c>
    </row>
    <row r="160" spans="1:5" ht="22.5">
      <c r="A160" s="30" t="s">
        <v>171</v>
      </c>
      <c r="B160" s="12">
        <v>7806302458</v>
      </c>
      <c r="C160" s="27">
        <v>780601001</v>
      </c>
      <c r="D160" s="12" t="s">
        <v>102</v>
      </c>
      <c r="E160" s="12">
        <v>27976484</v>
      </c>
    </row>
    <row r="161" spans="1:5" ht="22.5">
      <c r="A161" s="30" t="s">
        <v>131</v>
      </c>
      <c r="B161" s="12">
        <v>7826087336</v>
      </c>
      <c r="C161" s="27">
        <v>783901001</v>
      </c>
      <c r="D161" s="12" t="s">
        <v>479</v>
      </c>
      <c r="E161" s="12">
        <v>26769190</v>
      </c>
    </row>
    <row r="162" spans="1:5" ht="11.25">
      <c r="A162" s="30" t="s">
        <v>132</v>
      </c>
      <c r="B162" s="12">
        <v>7841378040</v>
      </c>
      <c r="C162" s="27">
        <v>784101001</v>
      </c>
      <c r="D162" s="12" t="s">
        <v>564</v>
      </c>
      <c r="E162" s="12">
        <v>26641597</v>
      </c>
    </row>
    <row r="163" spans="1:5" ht="22.5">
      <c r="A163" s="30" t="s">
        <v>502</v>
      </c>
      <c r="B163" s="12">
        <v>7805387057</v>
      </c>
      <c r="C163" s="27">
        <v>780501001</v>
      </c>
      <c r="D163" s="12" t="s">
        <v>102</v>
      </c>
      <c r="E163" s="12">
        <v>26421941</v>
      </c>
    </row>
    <row r="164" spans="1:5" ht="22.5">
      <c r="A164" s="30" t="s">
        <v>565</v>
      </c>
      <c r="B164" s="12">
        <v>7806119950</v>
      </c>
      <c r="C164" s="27">
        <v>781301001</v>
      </c>
      <c r="D164" s="12" t="s">
        <v>101</v>
      </c>
      <c r="E164" s="12">
        <v>27517472</v>
      </c>
    </row>
    <row r="165" spans="1:5" ht="22.5">
      <c r="A165" s="30" t="s">
        <v>91</v>
      </c>
      <c r="B165" s="12">
        <v>7801379947</v>
      </c>
      <c r="C165" s="27">
        <v>780101001</v>
      </c>
      <c r="D165" s="12" t="s">
        <v>102</v>
      </c>
      <c r="E165" s="12">
        <v>26361090</v>
      </c>
    </row>
    <row r="166" spans="1:5" ht="11.25">
      <c r="A166" s="30" t="s">
        <v>133</v>
      </c>
      <c r="B166" s="12">
        <v>7811141414</v>
      </c>
      <c r="C166" s="27">
        <v>781101001</v>
      </c>
      <c r="D166" s="12" t="s">
        <v>126</v>
      </c>
      <c r="E166" s="12">
        <v>26361112</v>
      </c>
    </row>
    <row r="167" spans="1:5" ht="22.5">
      <c r="A167" s="30" t="s">
        <v>92</v>
      </c>
      <c r="B167" s="12">
        <v>7826140438</v>
      </c>
      <c r="C167" s="27">
        <v>783901001</v>
      </c>
      <c r="D167" s="12" t="s">
        <v>471</v>
      </c>
      <c r="E167" s="12">
        <v>26361123</v>
      </c>
    </row>
    <row r="168" spans="1:5" ht="22.5">
      <c r="A168" s="30" t="s">
        <v>503</v>
      </c>
      <c r="B168" s="12">
        <v>7814422759</v>
      </c>
      <c r="C168" s="27">
        <v>781401001</v>
      </c>
      <c r="D168" s="12" t="s">
        <v>102</v>
      </c>
      <c r="E168" s="12">
        <v>28423270</v>
      </c>
    </row>
    <row r="169" spans="1:5" ht="22.5">
      <c r="A169" s="30" t="s">
        <v>93</v>
      </c>
      <c r="B169" s="12">
        <v>7207009725</v>
      </c>
      <c r="C169" s="27">
        <v>783901001</v>
      </c>
      <c r="D169" s="12" t="s">
        <v>101</v>
      </c>
      <c r="E169" s="12">
        <v>26578046</v>
      </c>
    </row>
    <row r="170" spans="1:5" ht="22.5">
      <c r="A170" s="30" t="s">
        <v>504</v>
      </c>
      <c r="B170" s="12">
        <v>7703792360</v>
      </c>
      <c r="C170" s="27">
        <v>780701001</v>
      </c>
      <c r="D170" s="12" t="s">
        <v>102</v>
      </c>
      <c r="E170" s="12">
        <v>28496542</v>
      </c>
    </row>
    <row r="171" spans="1:5" ht="22.5">
      <c r="A171" s="30" t="s">
        <v>566</v>
      </c>
      <c r="B171" s="12">
        <v>7810237177</v>
      </c>
      <c r="C171" s="27">
        <v>781001001</v>
      </c>
      <c r="D171" s="12" t="s">
        <v>441</v>
      </c>
      <c r="E171" s="12">
        <v>26422151</v>
      </c>
    </row>
    <row r="172" spans="1:5" ht="22.5">
      <c r="A172" s="30" t="s">
        <v>94</v>
      </c>
      <c r="B172" s="12">
        <v>7820027796</v>
      </c>
      <c r="C172" s="27">
        <v>782001001</v>
      </c>
      <c r="D172" s="12" t="s">
        <v>471</v>
      </c>
      <c r="E172" s="12">
        <v>26516049</v>
      </c>
    </row>
    <row r="173" spans="1:5" ht="22.5">
      <c r="A173" s="30" t="s">
        <v>208</v>
      </c>
      <c r="B173" s="12">
        <v>7820013553</v>
      </c>
      <c r="C173" s="27">
        <v>782001001</v>
      </c>
      <c r="D173" s="12" t="s">
        <v>441</v>
      </c>
      <c r="E173" s="12">
        <v>28191592</v>
      </c>
    </row>
    <row r="174" spans="1:5" ht="56.25">
      <c r="A174" s="30" t="s">
        <v>142</v>
      </c>
      <c r="B174" s="12">
        <v>7830000970</v>
      </c>
      <c r="C174" s="27">
        <v>783450001</v>
      </c>
      <c r="D174" s="12" t="s">
        <v>567</v>
      </c>
      <c r="E174" s="12">
        <v>26322166</v>
      </c>
    </row>
    <row r="175" spans="1:5" ht="22.5">
      <c r="A175" s="30" t="s">
        <v>196</v>
      </c>
      <c r="B175" s="12">
        <v>7707049388</v>
      </c>
      <c r="C175" s="27">
        <v>784001001</v>
      </c>
      <c r="D175" s="12" t="s">
        <v>434</v>
      </c>
      <c r="E175" s="12">
        <v>26357538</v>
      </c>
    </row>
    <row r="176" spans="1:5" ht="22.5">
      <c r="A176" s="30" t="s">
        <v>505</v>
      </c>
      <c r="B176" s="12">
        <v>7813045547</v>
      </c>
      <c r="C176" s="27">
        <v>781301001</v>
      </c>
      <c r="D176" s="12" t="s">
        <v>441</v>
      </c>
      <c r="E176" s="12">
        <v>27995413</v>
      </c>
    </row>
    <row r="177" spans="1:5" ht="22.5">
      <c r="A177" s="30" t="s">
        <v>506</v>
      </c>
      <c r="B177" s="12">
        <v>7812029408</v>
      </c>
      <c r="C177" s="27">
        <v>783801001</v>
      </c>
      <c r="D177" s="12" t="s">
        <v>434</v>
      </c>
      <c r="E177" s="12">
        <v>28454949</v>
      </c>
    </row>
    <row r="178" spans="1:5" ht="22.5">
      <c r="A178" s="30" t="s">
        <v>568</v>
      </c>
      <c r="B178" s="12">
        <v>7805029012</v>
      </c>
      <c r="C178" s="27">
        <v>780501001</v>
      </c>
      <c r="D178" s="12" t="s">
        <v>102</v>
      </c>
      <c r="E178" s="12">
        <v>26361089</v>
      </c>
    </row>
    <row r="179" spans="1:5" ht="22.5">
      <c r="A179" s="30" t="s">
        <v>569</v>
      </c>
      <c r="B179" s="12">
        <v>7810232965</v>
      </c>
      <c r="C179" s="27">
        <v>781001001</v>
      </c>
      <c r="D179" s="12" t="s">
        <v>102</v>
      </c>
      <c r="E179" s="12">
        <v>28934747</v>
      </c>
    </row>
    <row r="180" spans="1:5" ht="22.5">
      <c r="A180" s="30" t="s">
        <v>507</v>
      </c>
      <c r="B180" s="12">
        <v>7804040077</v>
      </c>
      <c r="C180" s="27">
        <v>780401001</v>
      </c>
      <c r="D180" s="12" t="s">
        <v>560</v>
      </c>
      <c r="E180" s="12">
        <v>26491915</v>
      </c>
    </row>
    <row r="181" spans="1:5" ht="22.5">
      <c r="A181" s="30" t="s">
        <v>508</v>
      </c>
      <c r="B181" s="12">
        <v>7812009592</v>
      </c>
      <c r="C181" s="27">
        <v>783801001</v>
      </c>
      <c r="D181" s="12" t="s">
        <v>474</v>
      </c>
      <c r="E181" s="12">
        <v>26422396</v>
      </c>
    </row>
    <row r="182" spans="1:5" ht="22.5">
      <c r="A182" s="30" t="s">
        <v>509</v>
      </c>
      <c r="B182" s="12">
        <v>7813045434</v>
      </c>
      <c r="C182" s="27">
        <v>781301001</v>
      </c>
      <c r="D182" s="12" t="s">
        <v>101</v>
      </c>
      <c r="E182" s="12">
        <v>28436138</v>
      </c>
    </row>
    <row r="183" spans="1:5" ht="22.5">
      <c r="A183" s="30" t="s">
        <v>510</v>
      </c>
      <c r="B183" s="12">
        <v>7817002417</v>
      </c>
      <c r="C183" s="27">
        <v>781701001</v>
      </c>
      <c r="D183" s="12" t="s">
        <v>102</v>
      </c>
      <c r="E183" s="12">
        <v>28485475</v>
      </c>
    </row>
    <row r="184" spans="1:5" ht="22.5">
      <c r="A184" s="30" t="s">
        <v>511</v>
      </c>
      <c r="B184" s="12">
        <v>7818001991</v>
      </c>
      <c r="C184" s="27">
        <v>784301001</v>
      </c>
      <c r="D184" s="12" t="s">
        <v>101</v>
      </c>
      <c r="E184" s="12">
        <v>28505234</v>
      </c>
    </row>
    <row r="185" spans="1:5" ht="22.5">
      <c r="A185" s="30" t="s">
        <v>95</v>
      </c>
      <c r="B185" s="12">
        <v>7805005950</v>
      </c>
      <c r="C185" s="27">
        <v>783450001</v>
      </c>
      <c r="D185" s="12" t="s">
        <v>101</v>
      </c>
      <c r="E185" s="12">
        <v>26361099</v>
      </c>
    </row>
    <row r="186" spans="1:5" ht="22.5">
      <c r="A186" s="30" t="s">
        <v>512</v>
      </c>
      <c r="B186" s="12">
        <v>7820016787</v>
      </c>
      <c r="C186" s="27">
        <v>782001001</v>
      </c>
      <c r="D186" s="12" t="s">
        <v>101</v>
      </c>
      <c r="E186" s="12">
        <v>28508026</v>
      </c>
    </row>
  </sheetData>
  <sheetProtection formatColumns="0" formatRows="0"/>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_02">
    <tabColor rgb="FFFF0000"/>
  </sheetPr>
  <dimension ref="A1:G82"/>
  <sheetViews>
    <sheetView showGridLines="0" zoomScalePageLayoutView="0" workbookViewId="0" topLeftCell="A1">
      <selection activeCell="D44" sqref="D44"/>
    </sheetView>
  </sheetViews>
  <sheetFormatPr defaultColWidth="21.57421875" defaultRowHeight="11.25"/>
  <cols>
    <col min="1" max="1" width="43.00390625" style="2" customWidth="1"/>
    <col min="2" max="2" width="11.57421875" style="10" customWidth="1"/>
    <col min="3" max="3" width="9.8515625" style="27" customWidth="1"/>
    <col min="4" max="4" width="41.7109375" style="12" customWidth="1"/>
    <col min="5" max="5" width="18.28125" style="12" customWidth="1"/>
    <col min="6" max="250" width="9.140625" style="12" customWidth="1"/>
    <col min="251" max="251" width="44.8515625" style="12" customWidth="1"/>
    <col min="252" max="252" width="28.28125" style="12" customWidth="1"/>
    <col min="253" max="253" width="6.28125" style="12" customWidth="1"/>
    <col min="254" max="254" width="5.57421875" style="12" customWidth="1"/>
    <col min="255" max="255" width="33.140625" style="12" customWidth="1"/>
    <col min="256" max="16384" width="21.57421875" style="12" customWidth="1"/>
  </cols>
  <sheetData>
    <row r="1" spans="1:5" s="3" customFormat="1" ht="11.25">
      <c r="A1" s="29" t="s">
        <v>15</v>
      </c>
      <c r="B1" s="29" t="s">
        <v>4</v>
      </c>
      <c r="C1" s="29" t="s">
        <v>5</v>
      </c>
      <c r="D1" s="29" t="s">
        <v>16</v>
      </c>
      <c r="E1" s="3" t="s">
        <v>17</v>
      </c>
    </row>
    <row r="2" spans="1:7" s="3" customFormat="1" ht="11.25">
      <c r="A2" s="29" t="s">
        <v>137</v>
      </c>
      <c r="B2" s="29">
        <v>7841333120</v>
      </c>
      <c r="C2" s="29">
        <v>784101001</v>
      </c>
      <c r="D2" s="29" t="s">
        <v>101</v>
      </c>
      <c r="E2" s="29">
        <v>27824854</v>
      </c>
      <c r="F2" s="29"/>
      <c r="G2" s="29"/>
    </row>
    <row r="3" spans="1:7" s="3" customFormat="1" ht="11.25">
      <c r="A3" s="29" t="s">
        <v>138</v>
      </c>
      <c r="B3" s="29">
        <v>7841312071</v>
      </c>
      <c r="C3" s="29">
        <v>780501001</v>
      </c>
      <c r="D3" s="29" t="s">
        <v>119</v>
      </c>
      <c r="E3" s="29">
        <v>27054332</v>
      </c>
      <c r="F3" s="29"/>
      <c r="G3" s="29"/>
    </row>
    <row r="4" spans="1:7" s="3" customFormat="1" ht="11.25">
      <c r="A4" s="29" t="s">
        <v>123</v>
      </c>
      <c r="B4" s="29">
        <v>7841312071</v>
      </c>
      <c r="C4" s="29">
        <v>780102001</v>
      </c>
      <c r="D4" s="29" t="s">
        <v>546</v>
      </c>
      <c r="E4" s="29">
        <v>26539356</v>
      </c>
      <c r="F4" s="29"/>
      <c r="G4" s="29"/>
    </row>
    <row r="5" spans="1:7" s="3" customFormat="1" ht="11.25">
      <c r="A5" s="29" t="s">
        <v>163</v>
      </c>
      <c r="B5" s="29">
        <v>7841314985</v>
      </c>
      <c r="C5" s="29">
        <v>784101001</v>
      </c>
      <c r="D5" s="29" t="s">
        <v>126</v>
      </c>
      <c r="E5" s="29">
        <v>26361135</v>
      </c>
      <c r="F5" s="29"/>
      <c r="G5" s="29"/>
    </row>
    <row r="6" spans="1:7" ht="11.25">
      <c r="A6" s="29" t="s">
        <v>132</v>
      </c>
      <c r="B6" s="29">
        <v>7841378040</v>
      </c>
      <c r="C6" s="29">
        <v>784101001</v>
      </c>
      <c r="D6" s="29" t="s">
        <v>564</v>
      </c>
      <c r="E6" s="29">
        <v>26641597</v>
      </c>
      <c r="F6" s="29"/>
      <c r="G6" s="29"/>
    </row>
    <row r="7" spans="1:7" ht="11.25">
      <c r="A7" s="29"/>
      <c r="B7" s="29"/>
      <c r="C7" s="29"/>
      <c r="D7" s="29"/>
      <c r="E7" s="29"/>
      <c r="F7" s="29"/>
      <c r="G7" s="29"/>
    </row>
    <row r="8" spans="1:7" ht="11.25">
      <c r="A8" s="29"/>
      <c r="B8" s="29"/>
      <c r="C8" s="29"/>
      <c r="D8" s="29"/>
      <c r="E8" s="29"/>
      <c r="F8" s="29"/>
      <c r="G8" s="29"/>
    </row>
    <row r="9" spans="1:7" ht="11.25">
      <c r="A9" s="29"/>
      <c r="B9" s="29"/>
      <c r="C9" s="29"/>
      <c r="D9" s="29"/>
      <c r="E9" s="29"/>
      <c r="F9" s="29"/>
      <c r="G9" s="29"/>
    </row>
    <row r="10" spans="1:7" ht="11.25">
      <c r="A10" s="29"/>
      <c r="B10" s="29"/>
      <c r="C10" s="29"/>
      <c r="D10" s="29"/>
      <c r="E10" s="29"/>
      <c r="F10" s="29"/>
      <c r="G10" s="29"/>
    </row>
    <row r="11" spans="1:7" ht="11.25">
      <c r="A11" s="29"/>
      <c r="B11" s="29"/>
      <c r="C11" s="29"/>
      <c r="D11" s="29"/>
      <c r="E11" s="29"/>
      <c r="F11" s="29"/>
      <c r="G11" s="29"/>
    </row>
    <row r="12" spans="1:7" ht="11.25">
      <c r="A12" s="29"/>
      <c r="B12" s="29"/>
      <c r="C12" s="29"/>
      <c r="D12" s="29"/>
      <c r="E12" s="29"/>
      <c r="F12" s="29"/>
      <c r="G12" s="29"/>
    </row>
    <row r="13" spans="1:7" ht="11.25">
      <c r="A13" s="29"/>
      <c r="B13" s="29"/>
      <c r="C13" s="29"/>
      <c r="D13" s="29"/>
      <c r="E13" s="29"/>
      <c r="F13" s="29"/>
      <c r="G13" s="29"/>
    </row>
    <row r="14" spans="1:7" ht="11.25">
      <c r="A14" s="29"/>
      <c r="B14" s="29"/>
      <c r="C14" s="29"/>
      <c r="D14" s="29"/>
      <c r="E14" s="29"/>
      <c r="F14" s="29"/>
      <c r="G14" s="29"/>
    </row>
    <row r="15" spans="1:7" ht="11.25">
      <c r="A15" s="29"/>
      <c r="B15" s="29"/>
      <c r="C15" s="29"/>
      <c r="D15" s="29"/>
      <c r="E15" s="29"/>
      <c r="F15" s="29"/>
      <c r="G15" s="29"/>
    </row>
    <row r="16" spans="1:7" ht="11.25">
      <c r="A16" s="29"/>
      <c r="B16" s="29"/>
      <c r="C16" s="29"/>
      <c r="D16" s="29"/>
      <c r="E16" s="29"/>
      <c r="F16" s="29"/>
      <c r="G16" s="29"/>
    </row>
    <row r="17" spans="1:7" ht="11.25">
      <c r="A17" s="29"/>
      <c r="B17" s="29"/>
      <c r="C17" s="29"/>
      <c r="D17" s="29"/>
      <c r="E17" s="29"/>
      <c r="F17" s="29"/>
      <c r="G17" s="29"/>
    </row>
    <row r="18" spans="1:7" ht="11.25">
      <c r="A18" s="29"/>
      <c r="B18" s="29"/>
      <c r="C18" s="29"/>
      <c r="D18" s="29"/>
      <c r="E18" s="29"/>
      <c r="F18" s="29"/>
      <c r="G18" s="29"/>
    </row>
    <row r="19" spans="1:7" ht="11.25">
      <c r="A19" s="29"/>
      <c r="B19" s="29"/>
      <c r="C19" s="29"/>
      <c r="D19" s="29"/>
      <c r="E19" s="29"/>
      <c r="F19" s="29"/>
      <c r="G19" s="29"/>
    </row>
    <row r="20" spans="1:7" ht="11.25">
      <c r="A20" s="29"/>
      <c r="B20" s="29"/>
      <c r="C20" s="29"/>
      <c r="D20" s="29"/>
      <c r="E20" s="29"/>
      <c r="F20" s="29"/>
      <c r="G20" s="29"/>
    </row>
    <row r="21" spans="1:7" ht="11.25">
      <c r="A21" s="29"/>
      <c r="B21" s="29"/>
      <c r="C21" s="29"/>
      <c r="D21" s="29"/>
      <c r="E21" s="29"/>
      <c r="F21" s="29"/>
      <c r="G21" s="29"/>
    </row>
    <row r="22" spans="1:7" ht="11.25">
      <c r="A22" s="29"/>
      <c r="B22" s="29"/>
      <c r="C22" s="29"/>
      <c r="D22" s="29"/>
      <c r="E22" s="29"/>
      <c r="F22" s="29"/>
      <c r="G22" s="29"/>
    </row>
    <row r="23" spans="1:7" ht="11.25">
      <c r="A23" s="29"/>
      <c r="B23" s="29"/>
      <c r="C23" s="29"/>
      <c r="D23" s="29"/>
      <c r="E23" s="29"/>
      <c r="F23" s="29"/>
      <c r="G23" s="29"/>
    </row>
    <row r="24" spans="1:7" ht="11.25">
      <c r="A24" s="29"/>
      <c r="B24" s="29"/>
      <c r="C24" s="29"/>
      <c r="D24" s="29"/>
      <c r="E24" s="29"/>
      <c r="F24" s="29"/>
      <c r="G24" s="29"/>
    </row>
    <row r="25" spans="1:7" ht="11.25">
      <c r="A25" s="29"/>
      <c r="B25" s="29"/>
      <c r="C25" s="29"/>
      <c r="D25" s="29"/>
      <c r="E25" s="29"/>
      <c r="F25" s="29"/>
      <c r="G25" s="29"/>
    </row>
    <row r="26" spans="1:7" ht="11.25">
      <c r="A26" s="29"/>
      <c r="B26" s="29"/>
      <c r="C26" s="29"/>
      <c r="D26" s="29"/>
      <c r="E26" s="29"/>
      <c r="F26" s="29"/>
      <c r="G26" s="29"/>
    </row>
    <row r="27" spans="1:7" ht="11.25">
      <c r="A27" s="29"/>
      <c r="B27" s="29"/>
      <c r="C27" s="29"/>
      <c r="D27" s="29"/>
      <c r="E27" s="29"/>
      <c r="F27" s="29"/>
      <c r="G27" s="29"/>
    </row>
    <row r="28" spans="1:7" ht="11.25">
      <c r="A28" s="29"/>
      <c r="B28" s="29"/>
      <c r="C28" s="29"/>
      <c r="D28" s="29"/>
      <c r="E28" s="29"/>
      <c r="F28" s="29"/>
      <c r="G28" s="29"/>
    </row>
    <row r="29" spans="1:7" ht="11.25">
      <c r="A29" s="29"/>
      <c r="B29" s="29"/>
      <c r="C29" s="29"/>
      <c r="D29" s="29"/>
      <c r="E29" s="29"/>
      <c r="F29" s="29"/>
      <c r="G29" s="29"/>
    </row>
    <row r="30" spans="1:7" ht="11.25">
      <c r="A30" s="29"/>
      <c r="B30" s="29"/>
      <c r="C30" s="29"/>
      <c r="D30" s="29"/>
      <c r="E30" s="29"/>
      <c r="F30" s="29"/>
      <c r="G30" s="29"/>
    </row>
    <row r="31" spans="1:7" ht="11.25">
      <c r="A31" s="29"/>
      <c r="B31" s="29"/>
      <c r="C31" s="29"/>
      <c r="D31" s="29"/>
      <c r="E31" s="29"/>
      <c r="F31" s="29"/>
      <c r="G31" s="29"/>
    </row>
    <row r="32" spans="1:7" ht="11.25">
      <c r="A32" s="29"/>
      <c r="B32" s="29"/>
      <c r="C32" s="29"/>
      <c r="D32" s="29"/>
      <c r="E32" s="29"/>
      <c r="F32" s="29"/>
      <c r="G32" s="29"/>
    </row>
    <row r="33" spans="1:7" ht="11.25">
      <c r="A33" s="29"/>
      <c r="B33" s="29"/>
      <c r="C33" s="29"/>
      <c r="D33" s="29"/>
      <c r="E33" s="29"/>
      <c r="F33" s="29"/>
      <c r="G33" s="29"/>
    </row>
    <row r="34" spans="1:7" ht="11.25">
      <c r="A34" s="29"/>
      <c r="B34" s="29"/>
      <c r="C34" s="29"/>
      <c r="D34" s="29"/>
      <c r="E34" s="29"/>
      <c r="F34" s="29"/>
      <c r="G34" s="29"/>
    </row>
    <row r="35" spans="1:7" ht="11.25">
      <c r="A35" s="29"/>
      <c r="B35" s="29"/>
      <c r="C35" s="29"/>
      <c r="D35" s="29"/>
      <c r="E35" s="29"/>
      <c r="F35" s="29"/>
      <c r="G35" s="29"/>
    </row>
    <row r="36" spans="1:7" ht="11.25">
      <c r="A36" s="29"/>
      <c r="B36" s="29"/>
      <c r="C36" s="29"/>
      <c r="D36" s="29"/>
      <c r="E36" s="29"/>
      <c r="F36" s="29"/>
      <c r="G36" s="29"/>
    </row>
    <row r="37" spans="1:7" ht="11.25">
      <c r="A37" s="29"/>
      <c r="B37" s="29"/>
      <c r="C37" s="29"/>
      <c r="D37" s="29"/>
      <c r="E37" s="29"/>
      <c r="F37" s="29"/>
      <c r="G37" s="29"/>
    </row>
    <row r="38" spans="1:7" ht="11.25">
      <c r="A38" s="29"/>
      <c r="B38" s="29"/>
      <c r="C38" s="29"/>
      <c r="D38" s="29"/>
      <c r="E38" s="29"/>
      <c r="F38" s="29"/>
      <c r="G38" s="29"/>
    </row>
    <row r="39" spans="1:7" ht="11.25">
      <c r="A39" s="29"/>
      <c r="B39" s="29"/>
      <c r="C39" s="29"/>
      <c r="D39" s="29"/>
      <c r="E39" s="29"/>
      <c r="F39" s="29"/>
      <c r="G39" s="29"/>
    </row>
    <row r="40" spans="1:7" ht="11.25">
      <c r="A40" s="29"/>
      <c r="B40" s="29"/>
      <c r="C40" s="29"/>
      <c r="D40" s="29"/>
      <c r="E40" s="29"/>
      <c r="F40" s="29"/>
      <c r="G40" s="29"/>
    </row>
    <row r="41" spans="1:7" ht="11.25">
      <c r="A41" s="29"/>
      <c r="B41" s="29"/>
      <c r="C41" s="29"/>
      <c r="D41" s="29"/>
      <c r="E41" s="29"/>
      <c r="F41" s="29"/>
      <c r="G41" s="29"/>
    </row>
    <row r="42" spans="1:7" ht="11.25">
      <c r="A42" s="29"/>
      <c r="B42" s="29"/>
      <c r="C42" s="29"/>
      <c r="D42" s="29"/>
      <c r="E42" s="29"/>
      <c r="F42" s="29"/>
      <c r="G42" s="29"/>
    </row>
    <row r="43" spans="1:7" ht="11.25">
      <c r="A43" s="29"/>
      <c r="B43" s="29"/>
      <c r="C43" s="29"/>
      <c r="D43" s="29"/>
      <c r="E43" s="29"/>
      <c r="F43" s="29"/>
      <c r="G43" s="29"/>
    </row>
    <row r="44" spans="1:7" ht="11.25">
      <c r="A44" s="29"/>
      <c r="B44" s="29"/>
      <c r="C44" s="29"/>
      <c r="D44" s="29"/>
      <c r="E44" s="29"/>
      <c r="F44" s="29"/>
      <c r="G44" s="29"/>
    </row>
    <row r="45" spans="1:7" ht="11.25">
      <c r="A45" s="29"/>
      <c r="B45" s="29"/>
      <c r="C45" s="29"/>
      <c r="D45" s="29"/>
      <c r="E45" s="29"/>
      <c r="F45" s="29"/>
      <c r="G45" s="29"/>
    </row>
    <row r="46" spans="1:7" ht="11.25">
      <c r="A46" s="29"/>
      <c r="B46" s="29"/>
      <c r="C46" s="29"/>
      <c r="D46" s="29"/>
      <c r="E46" s="29"/>
      <c r="F46" s="29"/>
      <c r="G46" s="29"/>
    </row>
    <row r="47" spans="1:7" ht="11.25">
      <c r="A47" s="29"/>
      <c r="B47" s="29"/>
      <c r="C47" s="29"/>
      <c r="D47" s="29"/>
      <c r="E47" s="29"/>
      <c r="F47" s="29"/>
      <c r="G47" s="29"/>
    </row>
    <row r="48" spans="1:7" ht="11.25">
      <c r="A48" s="29"/>
      <c r="B48" s="29"/>
      <c r="C48" s="29"/>
      <c r="D48" s="29"/>
      <c r="E48" s="29"/>
      <c r="F48" s="29"/>
      <c r="G48" s="29"/>
    </row>
    <row r="49" spans="1:7" ht="11.25">
      <c r="A49" s="29"/>
      <c r="B49" s="29"/>
      <c r="C49" s="29"/>
      <c r="D49" s="29"/>
      <c r="E49" s="29"/>
      <c r="F49" s="29"/>
      <c r="G49" s="29"/>
    </row>
    <row r="50" spans="1:7" ht="11.25">
      <c r="A50" s="29"/>
      <c r="B50" s="29"/>
      <c r="C50" s="29"/>
      <c r="D50" s="29"/>
      <c r="E50" s="29"/>
      <c r="F50" s="29"/>
      <c r="G50" s="29"/>
    </row>
    <row r="51" spans="1:7" ht="11.25">
      <c r="A51" s="29"/>
      <c r="B51" s="29"/>
      <c r="C51" s="29"/>
      <c r="D51" s="29"/>
      <c r="E51" s="29"/>
      <c r="F51" s="29"/>
      <c r="G51" s="29"/>
    </row>
    <row r="52" spans="1:7" ht="11.25">
      <c r="A52" s="29"/>
      <c r="B52" s="29"/>
      <c r="C52" s="29"/>
      <c r="D52" s="29"/>
      <c r="E52" s="29"/>
      <c r="F52" s="29"/>
      <c r="G52" s="29"/>
    </row>
    <row r="53" spans="1:7" ht="11.25">
      <c r="A53" s="29"/>
      <c r="B53" s="29"/>
      <c r="C53" s="29"/>
      <c r="D53" s="29"/>
      <c r="E53" s="29"/>
      <c r="F53" s="29"/>
      <c r="G53" s="29"/>
    </row>
    <row r="54" spans="1:7" ht="11.25">
      <c r="A54" s="29"/>
      <c r="B54" s="29"/>
      <c r="C54" s="29"/>
      <c r="D54" s="29"/>
      <c r="E54" s="29"/>
      <c r="F54" s="29"/>
      <c r="G54" s="29"/>
    </row>
    <row r="55" spans="1:7" ht="11.25">
      <c r="A55" s="29"/>
      <c r="B55" s="29"/>
      <c r="C55" s="29"/>
      <c r="D55" s="29"/>
      <c r="E55" s="29"/>
      <c r="F55" s="29"/>
      <c r="G55" s="29"/>
    </row>
    <row r="56" spans="1:7" ht="11.25">
      <c r="A56" s="29"/>
      <c r="B56" s="29"/>
      <c r="C56" s="29"/>
      <c r="D56" s="29"/>
      <c r="E56" s="29"/>
      <c r="F56" s="29"/>
      <c r="G56" s="29"/>
    </row>
    <row r="57" spans="1:7" ht="11.25">
      <c r="A57" s="29"/>
      <c r="B57" s="29"/>
      <c r="C57" s="29"/>
      <c r="D57" s="29"/>
      <c r="E57" s="29"/>
      <c r="F57" s="29"/>
      <c r="G57" s="29"/>
    </row>
    <row r="58" spans="1:7" ht="11.25">
      <c r="A58" s="29"/>
      <c r="B58" s="29"/>
      <c r="C58" s="29"/>
      <c r="D58" s="29"/>
      <c r="E58" s="29"/>
      <c r="F58" s="29"/>
      <c r="G58" s="29"/>
    </row>
    <row r="59" spans="1:7" ht="11.25">
      <c r="A59" s="29"/>
      <c r="B59" s="29"/>
      <c r="C59" s="29"/>
      <c r="D59" s="29"/>
      <c r="E59" s="29"/>
      <c r="F59" s="29"/>
      <c r="G59" s="29"/>
    </row>
    <row r="60" spans="1:7" ht="11.25">
      <c r="A60" s="29"/>
      <c r="B60" s="29"/>
      <c r="C60" s="29"/>
      <c r="D60" s="29"/>
      <c r="E60" s="29"/>
      <c r="F60" s="29"/>
      <c r="G60" s="29"/>
    </row>
    <row r="61" spans="1:7" ht="11.25">
      <c r="A61" s="29"/>
      <c r="B61" s="29"/>
      <c r="C61" s="29"/>
      <c r="D61" s="29"/>
      <c r="E61" s="29"/>
      <c r="F61" s="29"/>
      <c r="G61" s="29"/>
    </row>
    <row r="62" spans="1:7" ht="11.25">
      <c r="A62" s="29"/>
      <c r="B62" s="29"/>
      <c r="C62" s="29"/>
      <c r="D62" s="29"/>
      <c r="E62" s="29"/>
      <c r="F62" s="29"/>
      <c r="G62" s="29"/>
    </row>
    <row r="63" spans="1:7" ht="11.25">
      <c r="A63" s="29"/>
      <c r="B63" s="29"/>
      <c r="C63" s="29"/>
      <c r="D63" s="29"/>
      <c r="E63" s="29"/>
      <c r="F63" s="29"/>
      <c r="G63" s="29"/>
    </row>
    <row r="64" spans="1:7" ht="11.25">
      <c r="A64" s="29"/>
      <c r="B64" s="29"/>
      <c r="C64" s="29"/>
      <c r="D64" s="29"/>
      <c r="E64" s="29"/>
      <c r="F64" s="29"/>
      <c r="G64" s="29"/>
    </row>
    <row r="65" spans="1:7" ht="11.25">
      <c r="A65" s="29"/>
      <c r="B65" s="29"/>
      <c r="C65" s="29"/>
      <c r="D65" s="29"/>
      <c r="E65" s="29"/>
      <c r="F65" s="29"/>
      <c r="G65" s="29"/>
    </row>
    <row r="66" spans="1:7" ht="11.25">
      <c r="A66" s="29"/>
      <c r="B66" s="29"/>
      <c r="C66" s="29"/>
      <c r="D66" s="29"/>
      <c r="E66" s="29"/>
      <c r="F66" s="29"/>
      <c r="G66" s="29"/>
    </row>
    <row r="67" spans="1:7" ht="11.25">
      <c r="A67" s="29"/>
      <c r="B67" s="29"/>
      <c r="C67" s="29"/>
      <c r="D67" s="29"/>
      <c r="E67" s="29"/>
      <c r="F67" s="29"/>
      <c r="G67" s="29"/>
    </row>
    <row r="68" spans="1:7" ht="11.25">
      <c r="A68" s="29"/>
      <c r="B68" s="29"/>
      <c r="C68" s="29"/>
      <c r="D68" s="29"/>
      <c r="E68" s="29"/>
      <c r="F68" s="29"/>
      <c r="G68" s="29"/>
    </row>
    <row r="69" spans="1:7" ht="11.25">
      <c r="A69" s="29"/>
      <c r="B69" s="29"/>
      <c r="C69" s="29"/>
      <c r="D69" s="29"/>
      <c r="E69" s="29"/>
      <c r="F69" s="29"/>
      <c r="G69" s="29"/>
    </row>
    <row r="70" spans="1:7" ht="11.25">
      <c r="A70" s="29"/>
      <c r="B70" s="29"/>
      <c r="C70" s="29"/>
      <c r="D70" s="29"/>
      <c r="E70" s="29"/>
      <c r="F70" s="29"/>
      <c r="G70" s="29"/>
    </row>
    <row r="71" spans="1:7" ht="11.25">
      <c r="A71" s="29"/>
      <c r="B71" s="29"/>
      <c r="C71" s="29"/>
      <c r="D71" s="29"/>
      <c r="E71" s="29"/>
      <c r="F71" s="29"/>
      <c r="G71" s="29"/>
    </row>
    <row r="72" spans="1:7" ht="11.25">
      <c r="A72" s="29"/>
      <c r="B72" s="29"/>
      <c r="C72" s="29"/>
      <c r="D72" s="29"/>
      <c r="E72" s="29"/>
      <c r="F72" s="29"/>
      <c r="G72" s="29"/>
    </row>
    <row r="73" spans="1:7" ht="11.25">
      <c r="A73" s="29"/>
      <c r="B73" s="29"/>
      <c r="C73" s="29"/>
      <c r="D73" s="29"/>
      <c r="E73" s="29"/>
      <c r="F73" s="29"/>
      <c r="G73" s="29"/>
    </row>
    <row r="74" spans="1:7" ht="11.25">
      <c r="A74" s="29"/>
      <c r="B74" s="29"/>
      <c r="C74" s="29"/>
      <c r="D74" s="29"/>
      <c r="E74" s="29"/>
      <c r="F74" s="29"/>
      <c r="G74" s="29"/>
    </row>
    <row r="75" spans="1:7" ht="11.25">
      <c r="A75" s="29"/>
      <c r="B75" s="29"/>
      <c r="C75" s="29"/>
      <c r="D75" s="29"/>
      <c r="E75" s="29"/>
      <c r="F75" s="29"/>
      <c r="G75" s="29"/>
    </row>
    <row r="76" spans="1:7" ht="11.25">
      <c r="A76" s="29"/>
      <c r="B76" s="29"/>
      <c r="C76" s="29"/>
      <c r="D76" s="29"/>
      <c r="E76" s="29"/>
      <c r="F76" s="29"/>
      <c r="G76" s="29"/>
    </row>
    <row r="77" spans="1:7" ht="11.25">
      <c r="A77" s="29"/>
      <c r="B77" s="29"/>
      <c r="C77" s="29"/>
      <c r="D77" s="29"/>
      <c r="E77" s="29"/>
      <c r="F77" s="29"/>
      <c r="G77" s="29"/>
    </row>
    <row r="78" spans="1:7" ht="11.25">
      <c r="A78" s="29"/>
      <c r="B78" s="29"/>
      <c r="C78" s="29"/>
      <c r="D78" s="29"/>
      <c r="E78" s="29"/>
      <c r="F78" s="29"/>
      <c r="G78" s="29"/>
    </row>
    <row r="79" spans="1:7" ht="11.25">
      <c r="A79" s="29"/>
      <c r="B79" s="29"/>
      <c r="C79" s="29"/>
      <c r="D79" s="29"/>
      <c r="E79" s="29"/>
      <c r="F79" s="29"/>
      <c r="G79" s="29"/>
    </row>
    <row r="80" spans="1:7" ht="11.25">
      <c r="A80" s="29"/>
      <c r="B80" s="29"/>
      <c r="C80" s="29"/>
      <c r="D80" s="29"/>
      <c r="E80" s="29"/>
      <c r="F80" s="29"/>
      <c r="G80" s="29"/>
    </row>
    <row r="81" spans="1:7" ht="11.25">
      <c r="A81" s="29"/>
      <c r="B81" s="29"/>
      <c r="C81" s="29"/>
      <c r="D81" s="29"/>
      <c r="E81" s="29"/>
      <c r="F81" s="29"/>
      <c r="G81" s="29"/>
    </row>
    <row r="82" spans="1:7" ht="11.25">
      <c r="A82" s="29"/>
      <c r="B82" s="29"/>
      <c r="C82" s="29"/>
      <c r="D82" s="29"/>
      <c r="E82" s="29"/>
      <c r="F82" s="29"/>
      <c r="G82" s="29"/>
    </row>
  </sheetData>
  <sheetProtection formatColumns="0" formatRows="0"/>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_05">
    <pageSetUpPr fitToPage="1"/>
  </sheetPr>
  <dimension ref="D4:H33"/>
  <sheetViews>
    <sheetView showGridLines="0" zoomScalePageLayoutView="0" workbookViewId="0" topLeftCell="C4">
      <selection activeCell="C4" sqref="C4"/>
    </sheetView>
  </sheetViews>
  <sheetFormatPr defaultColWidth="9.140625" defaultRowHeight="11.25"/>
  <cols>
    <col min="1" max="2" width="0" style="31" hidden="1" customWidth="1"/>
    <col min="5" max="5" width="22.140625" style="0" customWidth="1"/>
    <col min="6" max="6" width="59.28125" style="0" customWidth="1"/>
    <col min="7" max="7" width="16.28125" style="0" customWidth="1"/>
    <col min="8" max="8" width="13.8515625" style="0" customWidth="1"/>
  </cols>
  <sheetData>
    <row r="1" s="31" customFormat="1" ht="11.25" hidden="1"/>
    <row r="2" s="31" customFormat="1" ht="11.25" hidden="1"/>
    <row r="3" s="31" customFormat="1" ht="11.25" hidden="1"/>
    <row r="4" spans="7:8" ht="11.25">
      <c r="G4" s="253" t="str">
        <f>FORMCODE</f>
        <v>WARM.OPENINFO.BALANCE.4.178</v>
      </c>
      <c r="H4" s="253"/>
    </row>
    <row r="5" spans="7:8" ht="11.25">
      <c r="G5" s="254" t="str">
        <f>VERSION</f>
        <v>Версия 1.2</v>
      </c>
      <c r="H5" s="254"/>
    </row>
    <row r="6" spans="7:8" ht="11.25">
      <c r="G6" s="43"/>
      <c r="H6" s="43"/>
    </row>
    <row r="7" spans="7:8" ht="11.25">
      <c r="G7" s="255"/>
      <c r="H7" s="255"/>
    </row>
    <row r="8" spans="4:8" ht="11.25">
      <c r="D8" s="256" t="s">
        <v>96</v>
      </c>
      <c r="E8" s="256"/>
      <c r="F8" s="256"/>
      <c r="G8" s="256"/>
      <c r="H8" s="256"/>
    </row>
    <row r="9" spans="4:8" ht="32.25" customHeight="1">
      <c r="D9" s="151"/>
      <c r="E9" s="258" t="str">
        <f>FORMNAME</f>
        <v>Итоги финансово-хозяйственной деятельности за год</v>
      </c>
      <c r="F9" s="258"/>
      <c r="G9" s="258"/>
      <c r="H9" s="151"/>
    </row>
    <row r="10" spans="4:8" ht="11.25">
      <c r="D10" s="257"/>
      <c r="E10" s="257"/>
      <c r="F10" s="257"/>
      <c r="G10" s="257"/>
      <c r="H10" s="257"/>
    </row>
    <row r="11" spans="4:8" ht="11.25">
      <c r="D11" s="38"/>
      <c r="E11" s="38"/>
      <c r="F11" s="38"/>
      <c r="G11" s="38"/>
      <c r="H11" s="38"/>
    </row>
    <row r="12" spans="4:8" s="88" customFormat="1" ht="33.75" customHeight="1">
      <c r="D12" s="89"/>
      <c r="E12" s="251"/>
      <c r="F12" s="252"/>
      <c r="G12" s="252"/>
      <c r="H12" s="89"/>
    </row>
    <row r="13" spans="4:8" s="88" customFormat="1" ht="33.75" customHeight="1">
      <c r="D13" s="89"/>
      <c r="E13" s="91"/>
      <c r="F13" s="90"/>
      <c r="G13" s="90"/>
      <c r="H13" s="89"/>
    </row>
    <row r="14" spans="4:8" s="88" customFormat="1" ht="33.75" customHeight="1">
      <c r="D14" s="89"/>
      <c r="E14" s="91"/>
      <c r="F14" s="90"/>
      <c r="G14" s="90"/>
      <c r="H14" s="89"/>
    </row>
    <row r="15" spans="4:8" s="88" customFormat="1" ht="33.75" customHeight="1">
      <c r="D15" s="89"/>
      <c r="E15" s="91"/>
      <c r="F15" s="90"/>
      <c r="G15" s="90"/>
      <c r="H15" s="89"/>
    </row>
    <row r="16" spans="4:8" s="88" customFormat="1" ht="33.75" customHeight="1">
      <c r="D16" s="89"/>
      <c r="E16" s="91"/>
      <c r="F16" s="90"/>
      <c r="G16" s="90"/>
      <c r="H16" s="89"/>
    </row>
    <row r="17" spans="4:8" s="88" customFormat="1" ht="33.75" customHeight="1">
      <c r="D17" s="89"/>
      <c r="E17" s="91"/>
      <c r="F17" s="90"/>
      <c r="G17" s="90"/>
      <c r="H17" s="89"/>
    </row>
    <row r="18" spans="4:8" s="88" customFormat="1" ht="33.75" customHeight="1">
      <c r="D18" s="89"/>
      <c r="E18" s="91"/>
      <c r="F18" s="90"/>
      <c r="G18" s="90"/>
      <c r="H18" s="89"/>
    </row>
    <row r="19" spans="4:8" s="88" customFormat="1" ht="33.75" customHeight="1">
      <c r="D19" s="89"/>
      <c r="E19" s="91"/>
      <c r="F19" s="90"/>
      <c r="G19" s="90"/>
      <c r="H19" s="89"/>
    </row>
    <row r="20" spans="4:8" s="88" customFormat="1" ht="33.75" customHeight="1">
      <c r="D20" s="89"/>
      <c r="E20" s="91"/>
      <c r="F20" s="90"/>
      <c r="G20" s="90"/>
      <c r="H20" s="89"/>
    </row>
    <row r="21" spans="4:8" s="88" customFormat="1" ht="33.75" customHeight="1">
      <c r="D21" s="89"/>
      <c r="E21" s="91"/>
      <c r="F21" s="90"/>
      <c r="G21" s="90"/>
      <c r="H21" s="89"/>
    </row>
    <row r="22" spans="4:8" s="88" customFormat="1" ht="33.75" customHeight="1">
      <c r="D22" s="89"/>
      <c r="E22" s="91"/>
      <c r="F22" s="90"/>
      <c r="G22" s="90"/>
      <c r="H22" s="89"/>
    </row>
    <row r="23" spans="4:8" s="88" customFormat="1" ht="33.75" customHeight="1">
      <c r="D23" s="89"/>
      <c r="E23" s="91"/>
      <c r="F23" s="90"/>
      <c r="G23" s="90"/>
      <c r="H23" s="89"/>
    </row>
    <row r="24" spans="4:8" s="88" customFormat="1" ht="33.75" customHeight="1">
      <c r="D24" s="89"/>
      <c r="E24" s="91"/>
      <c r="F24" s="90"/>
      <c r="G24" s="90"/>
      <c r="H24" s="89"/>
    </row>
    <row r="25" spans="4:8" s="88" customFormat="1" ht="33.75" customHeight="1">
      <c r="D25" s="89"/>
      <c r="E25" s="91"/>
      <c r="F25" s="90"/>
      <c r="G25" s="90"/>
      <c r="H25" s="89"/>
    </row>
    <row r="26" spans="4:8" s="88" customFormat="1" ht="33.75" customHeight="1">
      <c r="D26" s="89"/>
      <c r="E26" s="91"/>
      <c r="F26" s="90"/>
      <c r="G26" s="90"/>
      <c r="H26" s="89"/>
    </row>
    <row r="27" spans="4:8" s="88" customFormat="1" ht="33.75" customHeight="1">
      <c r="D27" s="89"/>
      <c r="E27" s="91"/>
      <c r="F27" s="90"/>
      <c r="G27" s="90"/>
      <c r="H27" s="89"/>
    </row>
    <row r="28" spans="4:8" s="88" customFormat="1" ht="33.75" customHeight="1">
      <c r="D28" s="89"/>
      <c r="E28" s="91"/>
      <c r="F28" s="90"/>
      <c r="G28" s="90"/>
      <c r="H28" s="89"/>
    </row>
    <row r="29" spans="4:8" s="88" customFormat="1" ht="33.75" customHeight="1">
      <c r="D29" s="89"/>
      <c r="E29" s="91"/>
      <c r="F29" s="90"/>
      <c r="G29" s="90"/>
      <c r="H29" s="89"/>
    </row>
    <row r="30" spans="4:8" s="88" customFormat="1" ht="33.75" customHeight="1">
      <c r="D30" s="89"/>
      <c r="E30" s="91"/>
      <c r="F30" s="90"/>
      <c r="G30" s="90"/>
      <c r="H30" s="89"/>
    </row>
    <row r="31" spans="5:7" s="89" customFormat="1" ht="21" customHeight="1">
      <c r="E31" s="251"/>
      <c r="F31" s="252"/>
      <c r="G31" s="252"/>
    </row>
    <row r="32" spans="5:7" s="89" customFormat="1" ht="25.5" customHeight="1">
      <c r="E32" s="251"/>
      <c r="F32" s="252"/>
      <c r="G32" s="252"/>
    </row>
    <row r="33" spans="4:8" ht="11.25">
      <c r="D33" s="38"/>
      <c r="E33" s="38"/>
      <c r="F33" s="38"/>
      <c r="G33" s="38"/>
      <c r="H33" s="38"/>
    </row>
  </sheetData>
  <sheetProtection password="E4D4" sheet="1" formatColumns="0" formatRows="0"/>
  <mergeCells count="9">
    <mergeCell ref="E31:G31"/>
    <mergeCell ref="E32:G32"/>
    <mergeCell ref="E12:G12"/>
    <mergeCell ref="G4:H4"/>
    <mergeCell ref="G5:H5"/>
    <mergeCell ref="G7:H7"/>
    <mergeCell ref="D8:H8"/>
    <mergeCell ref="D10:H10"/>
    <mergeCell ref="E9:G9"/>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6" r:id="rId4"/>
  <drawing r:id="rId3"/>
  <legacyDrawing r:id="rId2"/>
  <oleObjects>
    <oleObject progId="Документ" shapeId="17548275" r:id="rId1"/>
  </oleObjects>
</worksheet>
</file>

<file path=xl/worksheets/sheet6.xml><?xml version="1.0" encoding="utf-8"?>
<worksheet xmlns="http://schemas.openxmlformats.org/spreadsheetml/2006/main" xmlns:r="http://schemas.openxmlformats.org/officeDocument/2006/relationships">
  <sheetPr codeName="Sheet_10">
    <pageSetUpPr fitToPage="1"/>
  </sheetPr>
  <dimension ref="A1:Q49"/>
  <sheetViews>
    <sheetView showGridLines="0" tabSelected="1" workbookViewId="0" topLeftCell="C34">
      <selection activeCell="K14" sqref="K14"/>
    </sheetView>
  </sheetViews>
  <sheetFormatPr defaultColWidth="9.140625" defaultRowHeight="11.25"/>
  <cols>
    <col min="1" max="1" width="8.28125" style="34" hidden="1" customWidth="1"/>
    <col min="2" max="2" width="7.140625" style="33" hidden="1" customWidth="1"/>
    <col min="3" max="3" width="15.7109375" style="10" customWidth="1"/>
    <col min="4" max="4" width="7.140625" style="12" customWidth="1"/>
    <col min="5" max="5" width="34.28125" style="12" customWidth="1"/>
    <col min="6" max="6" width="21.57421875" style="12" customWidth="1"/>
    <col min="7" max="7" width="33.140625" style="28" customWidth="1"/>
    <col min="8" max="8" width="7.140625" style="28" customWidth="1"/>
    <col min="9" max="9" width="23.28125" style="27" customWidth="1"/>
    <col min="10" max="10" width="11.8515625" style="12" bestFit="1" customWidth="1"/>
    <col min="11" max="15" width="9.140625" style="12" customWidth="1"/>
    <col min="16" max="17" width="9.140625" style="46" customWidth="1"/>
    <col min="18" max="16384" width="9.140625" style="12" customWidth="1"/>
  </cols>
  <sheetData>
    <row r="1" spans="1:17" s="34" customFormat="1" ht="14.25" customHeight="1" hidden="1">
      <c r="A1" s="32">
        <v>26641597</v>
      </c>
      <c r="B1" s="33"/>
      <c r="G1" s="37"/>
      <c r="H1" s="37"/>
      <c r="P1" s="45"/>
      <c r="Q1" s="45"/>
    </row>
    <row r="2" spans="1:17" s="34" customFormat="1" ht="14.25" customHeight="1" hidden="1">
      <c r="A2" s="32"/>
      <c r="B2" s="33"/>
      <c r="G2" s="37"/>
      <c r="H2" s="37"/>
      <c r="P2" s="45"/>
      <c r="Q2" s="45"/>
    </row>
    <row r="3" spans="1:17" s="34" customFormat="1" ht="14.25" customHeight="1" hidden="1">
      <c r="A3" s="32"/>
      <c r="B3" s="33"/>
      <c r="G3" s="37"/>
      <c r="H3" s="37"/>
      <c r="P3" s="45"/>
      <c r="Q3" s="45"/>
    </row>
    <row r="4" spans="1:17" s="3" customFormat="1" ht="14.25" customHeight="1">
      <c r="A4" s="34"/>
      <c r="B4" s="33"/>
      <c r="G4" s="254" t="str">
        <f>FORMCODE</f>
        <v>WARM.OPENINFO.BALANCE.4.178</v>
      </c>
      <c r="H4" s="254"/>
      <c r="I4" s="4"/>
      <c r="P4" s="46"/>
      <c r="Q4" s="46"/>
    </row>
    <row r="5" spans="1:17" s="3" customFormat="1" ht="14.25" customHeight="1">
      <c r="A5" s="34"/>
      <c r="B5" s="33"/>
      <c r="D5" s="6"/>
      <c r="E5" s="6"/>
      <c r="F5" s="6"/>
      <c r="G5" s="254" t="str">
        <f>VERSION</f>
        <v>Версия 1.2</v>
      </c>
      <c r="H5" s="254"/>
      <c r="I5" s="5"/>
      <c r="P5" s="46"/>
      <c r="Q5" s="46"/>
    </row>
    <row r="6" spans="1:17" s="3" customFormat="1" ht="14.25" customHeight="1">
      <c r="A6" s="34"/>
      <c r="B6" s="33"/>
      <c r="D6" s="6"/>
      <c r="E6" s="7"/>
      <c r="F6" s="8"/>
      <c r="G6" s="9"/>
      <c r="H6" s="9"/>
      <c r="I6" s="5"/>
      <c r="P6" s="46"/>
      <c r="Q6" s="46"/>
    </row>
    <row r="7" spans="1:17" s="21" customFormat="1" ht="30" customHeight="1">
      <c r="A7" s="34"/>
      <c r="B7" s="33"/>
      <c r="C7" s="72"/>
      <c r="D7" s="287" t="str">
        <f>FORMNAME</f>
        <v>Итоги финансово-хозяйственной деятельности за год</v>
      </c>
      <c r="E7" s="287"/>
      <c r="F7" s="287"/>
      <c r="G7" s="287"/>
      <c r="H7" s="287"/>
      <c r="I7" s="11"/>
      <c r="P7" s="73"/>
      <c r="Q7" s="73"/>
    </row>
    <row r="8" spans="1:17" s="16" customFormat="1" ht="11.25">
      <c r="A8" s="34"/>
      <c r="B8" s="33"/>
      <c r="C8" s="13"/>
      <c r="D8" s="14"/>
      <c r="E8" s="14"/>
      <c r="F8" s="14"/>
      <c r="G8" s="14"/>
      <c r="H8" s="14"/>
      <c r="I8" s="15"/>
      <c r="P8" s="47"/>
      <c r="Q8" s="47"/>
    </row>
    <row r="9" spans="1:17" s="16" customFormat="1" ht="14.25" customHeight="1">
      <c r="A9" s="34"/>
      <c r="B9" s="33"/>
      <c r="C9" s="13"/>
      <c r="D9" s="288" t="s">
        <v>250</v>
      </c>
      <c r="E9" s="288"/>
      <c r="F9" s="288"/>
      <c r="G9" s="288"/>
      <c r="H9" s="288"/>
      <c r="I9" s="15"/>
      <c r="P9" s="47"/>
      <c r="Q9" s="47"/>
    </row>
    <row r="10" spans="4:17" ht="11.25">
      <c r="D10" s="15"/>
      <c r="E10" s="15"/>
      <c r="F10" s="15"/>
      <c r="G10" s="17"/>
      <c r="H10" s="18"/>
      <c r="I10" s="11"/>
      <c r="P10" s="47"/>
      <c r="Q10" s="47"/>
    </row>
    <row r="11" spans="4:17" ht="15" customHeight="1">
      <c r="D11" s="15"/>
      <c r="E11" s="15"/>
      <c r="F11" s="15"/>
      <c r="G11" s="17"/>
      <c r="H11" s="18"/>
      <c r="I11" s="11"/>
      <c r="P11" s="47"/>
      <c r="Q11" s="47"/>
    </row>
    <row r="12" spans="4:17" ht="39.75" customHeight="1">
      <c r="D12" s="15"/>
      <c r="E12" s="77"/>
      <c r="F12" s="289" t="s">
        <v>570</v>
      </c>
      <c r="G12" s="290"/>
      <c r="H12" s="18"/>
      <c r="I12" s="11"/>
      <c r="P12" s="47"/>
      <c r="Q12" s="47"/>
    </row>
    <row r="13" spans="4:17" ht="15" customHeight="1">
      <c r="D13" s="74"/>
      <c r="E13" s="19"/>
      <c r="F13" s="291"/>
      <c r="G13" s="291"/>
      <c r="H13" s="20"/>
      <c r="I13" s="21"/>
      <c r="P13" s="47"/>
      <c r="Q13" s="47"/>
    </row>
    <row r="14" spans="3:17" ht="27.75" customHeight="1">
      <c r="C14" s="22"/>
      <c r="D14" s="74"/>
      <c r="E14" s="78" t="s">
        <v>3</v>
      </c>
      <c r="F14" s="276" t="s">
        <v>132</v>
      </c>
      <c r="G14" s="277"/>
      <c r="H14" s="20"/>
      <c r="I14" s="21"/>
      <c r="P14" s="47"/>
      <c r="Q14" s="47"/>
    </row>
    <row r="15" spans="4:17" ht="27.75" customHeight="1">
      <c r="D15" s="74"/>
      <c r="E15" s="79" t="s">
        <v>4</v>
      </c>
      <c r="F15" s="278">
        <v>7841378040</v>
      </c>
      <c r="G15" s="279"/>
      <c r="H15" s="75"/>
      <c r="I15" s="21"/>
      <c r="P15" s="47"/>
      <c r="Q15" s="47"/>
    </row>
    <row r="16" spans="4:17" ht="27.75" customHeight="1">
      <c r="D16" s="74"/>
      <c r="E16" s="80" t="s">
        <v>5</v>
      </c>
      <c r="F16" s="280">
        <v>784101001</v>
      </c>
      <c r="G16" s="281"/>
      <c r="H16" s="75"/>
      <c r="I16" s="21"/>
      <c r="P16" s="47"/>
      <c r="Q16" s="47"/>
    </row>
    <row r="17" spans="4:17" ht="15" customHeight="1">
      <c r="D17" s="15"/>
      <c r="E17" s="15"/>
      <c r="F17" s="15"/>
      <c r="G17" s="17"/>
      <c r="H17" s="18"/>
      <c r="I17" s="11"/>
      <c r="P17" s="47"/>
      <c r="Q17" s="47"/>
    </row>
    <row r="18" spans="4:17" ht="27.75" customHeight="1">
      <c r="D18" s="74"/>
      <c r="E18" s="81" t="s">
        <v>25</v>
      </c>
      <c r="F18" s="280" t="s">
        <v>158</v>
      </c>
      <c r="G18" s="281"/>
      <c r="H18" s="17"/>
      <c r="I18" s="23"/>
      <c r="J18" s="24"/>
      <c r="P18" s="47"/>
      <c r="Q18" s="47"/>
    </row>
    <row r="19" spans="4:17" ht="15" customHeight="1">
      <c r="D19" s="15"/>
      <c r="E19" s="15"/>
      <c r="F19" s="15"/>
      <c r="G19" s="17"/>
      <c r="H19" s="18"/>
      <c r="I19" s="11"/>
      <c r="P19" s="47"/>
      <c r="Q19" s="47"/>
    </row>
    <row r="20" spans="4:17" ht="27.75" customHeight="1">
      <c r="D20" s="74"/>
      <c r="E20" s="81" t="s">
        <v>256</v>
      </c>
      <c r="F20" s="280" t="s">
        <v>126</v>
      </c>
      <c r="G20" s="281"/>
      <c r="H20" s="17"/>
      <c r="I20" s="23"/>
      <c r="J20" s="24"/>
      <c r="P20" s="47"/>
      <c r="Q20" s="47"/>
    </row>
    <row r="21" spans="4:17" ht="15" customHeight="1">
      <c r="D21" s="74"/>
      <c r="E21" s="19"/>
      <c r="F21" s="15"/>
      <c r="G21" s="20"/>
      <c r="H21" s="20"/>
      <c r="I21" s="21"/>
      <c r="P21" s="47"/>
      <c r="Q21" s="47"/>
    </row>
    <row r="22" spans="4:17" ht="22.5" customHeight="1">
      <c r="D22" s="74"/>
      <c r="E22" s="282" t="str">
        <f>IF(PF=0,"Период",IF(PF="План","Плановый период","Отчетный период"))</f>
        <v>Отчетный период</v>
      </c>
      <c r="F22" s="283"/>
      <c r="G22" s="284"/>
      <c r="H22" s="17"/>
      <c r="I22" s="23"/>
      <c r="J22" s="24"/>
      <c r="P22" s="47"/>
      <c r="Q22" s="47"/>
    </row>
    <row r="23" spans="4:17" ht="27.75" customHeight="1">
      <c r="D23" s="74"/>
      <c r="E23" s="82" t="s">
        <v>6</v>
      </c>
      <c r="F23" s="285">
        <v>2016</v>
      </c>
      <c r="G23" s="286"/>
      <c r="H23" s="20"/>
      <c r="I23" s="21"/>
      <c r="P23" s="47"/>
      <c r="Q23" s="47"/>
    </row>
    <row r="24" spans="4:17" ht="15" customHeight="1">
      <c r="D24" s="15"/>
      <c r="E24" s="15"/>
      <c r="F24" s="15"/>
      <c r="G24" s="17"/>
      <c r="H24" s="18"/>
      <c r="I24" s="11"/>
      <c r="P24" s="47"/>
      <c r="Q24" s="47"/>
    </row>
    <row r="25" spans="4:17" ht="27.75" customHeight="1">
      <c r="D25" s="74"/>
      <c r="E25" s="81" t="s">
        <v>394</v>
      </c>
      <c r="F25" s="285" t="s">
        <v>571</v>
      </c>
      <c r="G25" s="286"/>
      <c r="H25" s="17"/>
      <c r="I25" s="23"/>
      <c r="J25" s="24"/>
      <c r="P25" s="47"/>
      <c r="Q25" s="47"/>
    </row>
    <row r="26" spans="4:17" ht="15" customHeight="1">
      <c r="D26" s="15"/>
      <c r="E26" s="15"/>
      <c r="F26" s="15"/>
      <c r="G26" s="17"/>
      <c r="H26" s="18"/>
      <c r="I26" s="11"/>
      <c r="P26" s="47"/>
      <c r="Q26" s="47"/>
    </row>
    <row r="27" spans="4:17" ht="29.25" customHeight="1">
      <c r="D27" s="15"/>
      <c r="E27" s="282" t="s">
        <v>264</v>
      </c>
      <c r="F27" s="283"/>
      <c r="G27" s="284"/>
      <c r="H27" s="18"/>
      <c r="I27" s="11"/>
      <c r="P27" s="47"/>
      <c r="Q27" s="47"/>
    </row>
    <row r="28" spans="4:17" ht="27.75" customHeight="1">
      <c r="D28" s="74"/>
      <c r="E28" s="80" t="s">
        <v>265</v>
      </c>
      <c r="F28" s="285" t="s">
        <v>267</v>
      </c>
      <c r="G28" s="286"/>
      <c r="H28" s="17"/>
      <c r="I28" s="23"/>
      <c r="J28" s="24"/>
      <c r="P28" s="47"/>
      <c r="Q28" s="47"/>
    </row>
    <row r="29" spans="4:10" ht="14.25">
      <c r="D29" s="74"/>
      <c r="E29" s="19"/>
      <c r="F29" s="15"/>
      <c r="G29" s="20"/>
      <c r="H29" s="17"/>
      <c r="I29" s="23"/>
      <c r="J29" s="24"/>
    </row>
    <row r="30" spans="4:10" ht="22.5" customHeight="1">
      <c r="D30" s="74"/>
      <c r="E30" s="265" t="s">
        <v>7</v>
      </c>
      <c r="F30" s="266"/>
      <c r="G30" s="267"/>
      <c r="H30" s="75"/>
      <c r="I30" s="40"/>
      <c r="J30" s="40"/>
    </row>
    <row r="31" spans="1:9" ht="23.25" customHeight="1">
      <c r="A31" s="35"/>
      <c r="D31" s="15"/>
      <c r="E31" s="83" t="s">
        <v>8</v>
      </c>
      <c r="F31" s="268" t="s">
        <v>578</v>
      </c>
      <c r="G31" s="269"/>
      <c r="H31" s="75"/>
      <c r="I31" s="41"/>
    </row>
    <row r="32" spans="1:9" ht="27.75" customHeight="1">
      <c r="A32" s="35"/>
      <c r="D32" s="15"/>
      <c r="E32" s="84" t="s">
        <v>9</v>
      </c>
      <c r="F32" s="270" t="s">
        <v>579</v>
      </c>
      <c r="G32" s="271"/>
      <c r="H32" s="75"/>
      <c r="I32" s="42"/>
    </row>
    <row r="33" spans="4:9" ht="15" customHeight="1">
      <c r="D33" s="74"/>
      <c r="E33" s="19"/>
      <c r="F33" s="15"/>
      <c r="G33" s="20"/>
      <c r="H33" s="75"/>
      <c r="I33" s="21"/>
    </row>
    <row r="34" spans="4:9" ht="22.5" customHeight="1">
      <c r="D34" s="74"/>
      <c r="E34" s="265" t="s">
        <v>18</v>
      </c>
      <c r="F34" s="266"/>
      <c r="G34" s="267"/>
      <c r="H34" s="75"/>
      <c r="I34" s="21"/>
    </row>
    <row r="35" spans="4:9" ht="27.75" customHeight="1">
      <c r="D35" s="74"/>
      <c r="E35" s="85" t="s">
        <v>11</v>
      </c>
      <c r="F35" s="274" t="s">
        <v>572</v>
      </c>
      <c r="G35" s="275"/>
      <c r="H35" s="75"/>
      <c r="I35" s="21"/>
    </row>
    <row r="36" spans="4:9" ht="27.75" customHeight="1">
      <c r="D36" s="74"/>
      <c r="E36" s="86" t="s">
        <v>12</v>
      </c>
      <c r="F36" s="259" t="s">
        <v>573</v>
      </c>
      <c r="G36" s="260"/>
      <c r="H36" s="75"/>
      <c r="I36" s="21"/>
    </row>
    <row r="37" spans="4:9" ht="15" customHeight="1">
      <c r="D37" s="74"/>
      <c r="E37" s="19"/>
      <c r="F37" s="15"/>
      <c r="G37" s="20"/>
      <c r="H37" s="75"/>
      <c r="I37" s="21"/>
    </row>
    <row r="38" spans="1:9" ht="22.5" customHeight="1">
      <c r="A38" s="35"/>
      <c r="D38" s="15"/>
      <c r="E38" s="265" t="s">
        <v>10</v>
      </c>
      <c r="F38" s="266"/>
      <c r="G38" s="267"/>
      <c r="H38" s="75"/>
      <c r="I38" s="11"/>
    </row>
    <row r="39" spans="1:9" ht="27.75" customHeight="1">
      <c r="A39" s="35"/>
      <c r="B39" s="36"/>
      <c r="D39" s="76"/>
      <c r="E39" s="85" t="s">
        <v>11</v>
      </c>
      <c r="F39" s="272" t="s">
        <v>574</v>
      </c>
      <c r="G39" s="273"/>
      <c r="H39" s="75"/>
      <c r="I39" s="25"/>
    </row>
    <row r="40" spans="1:9" ht="27.75" customHeight="1">
      <c r="A40" s="35"/>
      <c r="B40" s="36"/>
      <c r="D40" s="76"/>
      <c r="E40" s="85" t="s">
        <v>12</v>
      </c>
      <c r="F40" s="272" t="s">
        <v>575</v>
      </c>
      <c r="G40" s="273"/>
      <c r="H40" s="75"/>
      <c r="I40" s="25"/>
    </row>
    <row r="41" spans="1:9" ht="27.75" customHeight="1">
      <c r="A41" s="35"/>
      <c r="B41" s="36"/>
      <c r="D41" s="76"/>
      <c r="E41" s="85" t="s">
        <v>13</v>
      </c>
      <c r="F41" s="261" t="s">
        <v>576</v>
      </c>
      <c r="G41" s="262"/>
      <c r="H41" s="75"/>
      <c r="I41" s="25"/>
    </row>
    <row r="42" spans="1:9" ht="27.75" customHeight="1">
      <c r="A42" s="35"/>
      <c r="B42" s="36"/>
      <c r="D42" s="76"/>
      <c r="E42" s="86" t="s">
        <v>14</v>
      </c>
      <c r="F42" s="263" t="s">
        <v>577</v>
      </c>
      <c r="G42" s="264"/>
      <c r="H42" s="75"/>
      <c r="I42" s="25"/>
    </row>
    <row r="43" spans="4:9" ht="11.25">
      <c r="D43" s="15"/>
      <c r="E43" s="15"/>
      <c r="F43" s="15"/>
      <c r="G43" s="17"/>
      <c r="H43" s="17"/>
      <c r="I43" s="11"/>
    </row>
    <row r="49" spans="7:8" ht="11.25">
      <c r="G49" s="26"/>
      <c r="H49" s="26"/>
    </row>
  </sheetData>
  <sheetProtection password="E4D4" sheet="1" objects="1" scenarios="1" formatColumns="0" formatRows="0"/>
  <mergeCells count="27">
    <mergeCell ref="G4:H4"/>
    <mergeCell ref="G5:H5"/>
    <mergeCell ref="D7:H7"/>
    <mergeCell ref="E27:G27"/>
    <mergeCell ref="D9:H9"/>
    <mergeCell ref="F12:G12"/>
    <mergeCell ref="F13:G13"/>
    <mergeCell ref="F20:G20"/>
    <mergeCell ref="F25:G25"/>
    <mergeCell ref="F18:G18"/>
    <mergeCell ref="F35:G35"/>
    <mergeCell ref="F14:G14"/>
    <mergeCell ref="F15:G15"/>
    <mergeCell ref="F16:G16"/>
    <mergeCell ref="E22:G22"/>
    <mergeCell ref="F23:G23"/>
    <mergeCell ref="F28:G28"/>
    <mergeCell ref="F36:G36"/>
    <mergeCell ref="F41:G41"/>
    <mergeCell ref="F42:G42"/>
    <mergeCell ref="E30:G30"/>
    <mergeCell ref="F31:G31"/>
    <mergeCell ref="F32:G32"/>
    <mergeCell ref="E38:G38"/>
    <mergeCell ref="F39:G39"/>
    <mergeCell ref="F40:G40"/>
    <mergeCell ref="E34:G34"/>
  </mergeCells>
  <dataValidations count="7">
    <dataValidation type="textLength" operator="lessThanOrEqual" allowBlank="1" showInputMessage="1" showErrorMessage="1" errorTitle="Ошибка" error="Допускается ввод не более 900 символов!" sqref="F39:G42 F35:G36 F31:G32">
      <formula1>900</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3:G23">
      <formula1>Год</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5:G25">
      <formula1>"Да,Нет"</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18:G18">
      <formula1>PLANFACT</formula1>
    </dataValidation>
    <dataValidation type="textLength" allowBlank="1" showInputMessage="1" showErrorMessage="1" prompt="10-12 символов" sqref="F15">
      <formula1>10</formula1>
      <formula2>12</formula2>
    </dataValidation>
    <dataValidation type="textLength" operator="equal" allowBlank="1" showInputMessage="1" showErrorMessage="1" prompt="9 символов" sqref="F16">
      <formula1>9</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8:G28">
      <formula1>PUBL</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85" r:id="rId2"/>
  <drawing r:id="rId1"/>
</worksheet>
</file>

<file path=xl/worksheets/sheet7.xml><?xml version="1.0" encoding="utf-8"?>
<worksheet xmlns="http://schemas.openxmlformats.org/spreadsheetml/2006/main" xmlns:r="http://schemas.openxmlformats.org/officeDocument/2006/relationships">
  <sheetPr codeName="Sheet_09">
    <pageSetUpPr fitToPage="1"/>
  </sheetPr>
  <dimension ref="A1:N76"/>
  <sheetViews>
    <sheetView showGridLines="0" zoomScalePageLayoutView="0" workbookViewId="0" topLeftCell="C61">
      <selection activeCell="H73" sqref="H73"/>
    </sheetView>
  </sheetViews>
  <sheetFormatPr defaultColWidth="9.140625" defaultRowHeight="11.25"/>
  <cols>
    <col min="1" max="2" width="8.140625" style="126" hidden="1" customWidth="1"/>
    <col min="3" max="3" width="9.00390625" style="88" bestFit="1" customWidth="1"/>
    <col min="5" max="5" width="8.57421875" style="0" customWidth="1"/>
    <col min="6" max="6" width="78.57421875" style="0" customWidth="1"/>
    <col min="7" max="7" width="12.8515625" style="0" customWidth="1"/>
    <col min="8" max="8" width="16.7109375" style="0" customWidth="1"/>
  </cols>
  <sheetData>
    <row r="1" spans="1:8" s="126" customFormat="1" ht="32.25" customHeight="1" hidden="1">
      <c r="A1" s="125">
        <f>ID</f>
        <v>26641597</v>
      </c>
      <c r="B1" s="125"/>
      <c r="C1" s="125"/>
      <c r="D1" s="125"/>
      <c r="E1" s="134"/>
      <c r="F1" s="134"/>
      <c r="G1" s="134"/>
      <c r="H1" s="125"/>
    </row>
    <row r="2" spans="1:3" s="126" customFormat="1" ht="32.25" customHeight="1" hidden="1">
      <c r="A2" s="125"/>
      <c r="B2" s="125"/>
      <c r="C2" s="125"/>
    </row>
    <row r="3" spans="1:8" s="126" customFormat="1" ht="32.25" customHeight="1" hidden="1">
      <c r="A3" s="125"/>
      <c r="B3" s="125"/>
      <c r="C3" s="125"/>
      <c r="D3" s="125"/>
      <c r="E3" s="125"/>
      <c r="F3" s="125"/>
      <c r="G3" s="125"/>
      <c r="H3" s="125"/>
    </row>
    <row r="4" spans="1:9" ht="11.25">
      <c r="A4" s="125"/>
      <c r="B4" s="125"/>
      <c r="C4" s="89"/>
      <c r="D4" s="127"/>
      <c r="E4" s="128"/>
      <c r="F4" s="128"/>
      <c r="G4" s="128"/>
      <c r="H4" s="128"/>
      <c r="I4" s="142" t="str">
        <f>FORMID</f>
        <v>WARM.OPENINFO.BALANCE.4.178</v>
      </c>
    </row>
    <row r="5" spans="1:9" ht="11.25">
      <c r="A5" s="125"/>
      <c r="B5" s="125"/>
      <c r="C5" s="89"/>
      <c r="D5" s="129"/>
      <c r="E5" s="38"/>
      <c r="F5" s="38"/>
      <c r="G5" s="38"/>
      <c r="H5" s="38"/>
      <c r="I5" s="148" t="s">
        <v>274</v>
      </c>
    </row>
    <row r="6" spans="1:9" ht="12" thickBot="1">
      <c r="A6" s="125"/>
      <c r="B6" s="125"/>
      <c r="C6" s="89"/>
      <c r="D6" s="129"/>
      <c r="E6" s="38"/>
      <c r="F6" s="38"/>
      <c r="G6" s="38"/>
      <c r="H6" s="38"/>
      <c r="I6" s="130"/>
    </row>
    <row r="7" spans="1:14" s="140" customFormat="1" ht="30" customHeight="1">
      <c r="A7" s="136"/>
      <c r="B7" s="136"/>
      <c r="C7" s="137"/>
      <c r="D7" s="138"/>
      <c r="E7" s="298" t="s">
        <v>285</v>
      </c>
      <c r="F7" s="299"/>
      <c r="G7" s="299"/>
      <c r="H7" s="300"/>
      <c r="I7" s="139"/>
      <c r="K7" s="141"/>
      <c r="L7" s="141"/>
      <c r="M7" s="141"/>
      <c r="N7" s="141"/>
    </row>
    <row r="8" spans="1:14" s="140" customFormat="1" ht="15" customHeight="1">
      <c r="A8" s="136"/>
      <c r="B8" s="136"/>
      <c r="C8" s="137"/>
      <c r="D8" s="138"/>
      <c r="E8" s="295" t="str">
        <f>COMPANY</f>
        <v>ООО "ЭнергоИнвест"</v>
      </c>
      <c r="F8" s="296"/>
      <c r="G8" s="296"/>
      <c r="H8" s="297"/>
      <c r="I8" s="139"/>
      <c r="K8" s="141"/>
      <c r="L8" s="141"/>
      <c r="M8" s="141"/>
      <c r="N8" s="141"/>
    </row>
    <row r="9" spans="1:14" s="140" customFormat="1" ht="15" customHeight="1">
      <c r="A9" s="136"/>
      <c r="B9" s="136"/>
      <c r="C9" s="137"/>
      <c r="D9" s="138"/>
      <c r="E9" s="295" t="str">
        <f>KIND_ACTIVITY</f>
        <v>Производство тепловой энергии</v>
      </c>
      <c r="F9" s="296"/>
      <c r="G9" s="296"/>
      <c r="H9" s="297"/>
      <c r="I9" s="139"/>
      <c r="K9" s="141"/>
      <c r="L9" s="141"/>
      <c r="M9" s="141"/>
      <c r="N9" s="141"/>
    </row>
    <row r="10" spans="1:14" ht="15" customHeight="1" thickBot="1">
      <c r="A10" s="125"/>
      <c r="B10" s="125"/>
      <c r="C10" s="89"/>
      <c r="D10" s="129"/>
      <c r="E10" s="301" t="str">
        <f>"за "&amp;YEAR_PERIOD&amp;" год"</f>
        <v>за 2016 год</v>
      </c>
      <c r="F10" s="302"/>
      <c r="G10" s="302"/>
      <c r="H10" s="303"/>
      <c r="I10" s="130"/>
      <c r="K10" s="135"/>
      <c r="L10" s="135"/>
      <c r="M10" s="135"/>
      <c r="N10" s="135"/>
    </row>
    <row r="11" spans="1:14" ht="11.25">
      <c r="A11" s="125"/>
      <c r="B11" s="125"/>
      <c r="C11" s="89"/>
      <c r="D11" s="129"/>
      <c r="E11" s="38"/>
      <c r="F11" s="38"/>
      <c r="G11" s="38"/>
      <c r="H11" s="38"/>
      <c r="I11" s="130"/>
      <c r="K11" s="135"/>
      <c r="L11" s="135"/>
      <c r="M11" s="135"/>
      <c r="N11" s="135"/>
    </row>
    <row r="12" spans="1:14" ht="12" thickBot="1">
      <c r="A12" s="134" t="s">
        <v>240</v>
      </c>
      <c r="B12" s="125"/>
      <c r="C12" s="89"/>
      <c r="D12" s="129"/>
      <c r="E12" s="38"/>
      <c r="F12" s="38"/>
      <c r="G12" s="38"/>
      <c r="H12" s="38"/>
      <c r="I12" s="130"/>
      <c r="K12" s="135"/>
      <c r="L12" s="135"/>
      <c r="M12" s="135"/>
      <c r="N12" s="135"/>
    </row>
    <row r="13" spans="1:14" ht="15" customHeight="1">
      <c r="A13" s="125"/>
      <c r="B13" s="125"/>
      <c r="C13" s="89"/>
      <c r="D13" s="129"/>
      <c r="E13" s="150" t="s">
        <v>245</v>
      </c>
      <c r="F13" s="218" t="s">
        <v>293</v>
      </c>
      <c r="G13" s="224" t="s">
        <v>292</v>
      </c>
      <c r="H13" s="248">
        <v>326566.27614399</v>
      </c>
      <c r="I13" s="130"/>
      <c r="K13" s="135"/>
      <c r="L13" s="135"/>
      <c r="M13" s="135"/>
      <c r="N13" s="135"/>
    </row>
    <row r="14" spans="1:14" ht="15" customHeight="1">
      <c r="A14" s="125"/>
      <c r="B14" s="125"/>
      <c r="C14" s="89"/>
      <c r="D14" s="129"/>
      <c r="E14" s="196"/>
      <c r="F14" s="220" t="s">
        <v>126</v>
      </c>
      <c r="G14" s="221" t="s">
        <v>292</v>
      </c>
      <c r="H14" s="225">
        <v>326566.27614399</v>
      </c>
      <c r="I14" s="130"/>
      <c r="K14" s="135"/>
      <c r="L14" s="135"/>
      <c r="M14" s="135"/>
      <c r="N14" s="135"/>
    </row>
    <row r="15" spans="1:14" ht="15" customHeight="1">
      <c r="A15" s="125"/>
      <c r="B15" s="125"/>
      <c r="C15" s="89"/>
      <c r="D15" s="129"/>
      <c r="E15" s="196"/>
      <c r="F15" s="220" t="s">
        <v>286</v>
      </c>
      <c r="G15" s="221" t="s">
        <v>292</v>
      </c>
      <c r="H15" s="225"/>
      <c r="I15" s="130"/>
      <c r="K15" s="135"/>
      <c r="L15" s="135"/>
      <c r="M15" s="135"/>
      <c r="N15" s="135"/>
    </row>
    <row r="16" spans="1:14" ht="15" customHeight="1">
      <c r="A16" s="125"/>
      <c r="B16" s="125"/>
      <c r="C16" s="89"/>
      <c r="D16" s="129"/>
      <c r="E16" s="196"/>
      <c r="F16" s="220" t="s">
        <v>287</v>
      </c>
      <c r="G16" s="221" t="s">
        <v>292</v>
      </c>
      <c r="H16" s="225"/>
      <c r="I16" s="130"/>
      <c r="K16" s="135"/>
      <c r="L16" s="135"/>
      <c r="M16" s="135"/>
      <c r="N16" s="135"/>
    </row>
    <row r="17" spans="1:14" ht="15" customHeight="1">
      <c r="A17" s="125"/>
      <c r="B17" s="125"/>
      <c r="C17" s="89"/>
      <c r="D17" s="129"/>
      <c r="E17" s="196"/>
      <c r="F17" s="220" t="s">
        <v>288</v>
      </c>
      <c r="G17" s="221" t="s">
        <v>292</v>
      </c>
      <c r="H17" s="225"/>
      <c r="I17" s="130"/>
      <c r="K17" s="135"/>
      <c r="L17" s="135"/>
      <c r="M17" s="135"/>
      <c r="N17" s="135"/>
    </row>
    <row r="18" spans="1:14" ht="22.5" customHeight="1">
      <c r="A18" s="125"/>
      <c r="B18" s="125"/>
      <c r="C18" s="89"/>
      <c r="D18" s="129"/>
      <c r="E18" s="196" t="s">
        <v>246</v>
      </c>
      <c r="F18" s="219" t="s">
        <v>289</v>
      </c>
      <c r="G18" s="221" t="s">
        <v>292</v>
      </c>
      <c r="H18" s="225">
        <v>358633.74057779694</v>
      </c>
      <c r="I18" s="130"/>
      <c r="K18" s="135"/>
      <c r="L18" s="135"/>
      <c r="M18" s="135"/>
      <c r="N18" s="135"/>
    </row>
    <row r="19" spans="1:14" ht="15" customHeight="1">
      <c r="A19" s="125"/>
      <c r="B19" s="125"/>
      <c r="C19" s="89"/>
      <c r="D19" s="129"/>
      <c r="E19" s="196" t="s">
        <v>290</v>
      </c>
      <c r="F19" s="220" t="s">
        <v>291</v>
      </c>
      <c r="G19" s="221" t="s">
        <v>292</v>
      </c>
      <c r="H19" s="225"/>
      <c r="I19" s="130"/>
      <c r="K19" s="135"/>
      <c r="L19" s="135"/>
      <c r="M19" s="135"/>
      <c r="N19" s="135"/>
    </row>
    <row r="20" spans="1:14" ht="15" customHeight="1">
      <c r="A20" s="125"/>
      <c r="B20" s="125">
        <f>B21</f>
        <v>5</v>
      </c>
      <c r="C20" s="89"/>
      <c r="D20" s="129"/>
      <c r="E20" s="196" t="s">
        <v>299</v>
      </c>
      <c r="F20" s="220" t="s">
        <v>294</v>
      </c>
      <c r="G20" s="221" t="s">
        <v>292</v>
      </c>
      <c r="H20" s="225">
        <v>143973.87114</v>
      </c>
      <c r="I20" s="130"/>
      <c r="K20" s="135"/>
      <c r="L20" s="135"/>
      <c r="M20" s="135"/>
      <c r="N20" s="135"/>
    </row>
    <row r="21" spans="1:14" ht="15" customHeight="1">
      <c r="A21" s="125"/>
      <c r="B21" s="159">
        <f>ROW(B26)-ROW()</f>
        <v>5</v>
      </c>
      <c r="C21" s="143" t="s">
        <v>355</v>
      </c>
      <c r="D21" s="129"/>
      <c r="E21" s="292" t="str">
        <f>"2.2."&amp;(ROW()-ROW($E$21))/5+1&amp;"."</f>
        <v>2.2.1.</v>
      </c>
      <c r="F21" s="242" t="s">
        <v>400</v>
      </c>
      <c r="G21" s="221" t="s">
        <v>292</v>
      </c>
      <c r="H21" s="225">
        <v>143973.87114</v>
      </c>
      <c r="I21" s="130"/>
      <c r="K21" s="135"/>
      <c r="L21" s="135"/>
      <c r="M21" s="135"/>
      <c r="N21" s="135"/>
    </row>
    <row r="22" spans="1:14" ht="15" customHeight="1">
      <c r="A22" s="125"/>
      <c r="B22" s="125"/>
      <c r="C22" s="89"/>
      <c r="D22" s="129"/>
      <c r="E22" s="293"/>
      <c r="F22" s="223" t="s">
        <v>295</v>
      </c>
      <c r="G22" s="221" t="str">
        <f>"руб/"&amp;G23</f>
        <v>руб/тыс. куб. м.</v>
      </c>
      <c r="H22" s="225">
        <v>5279.912018501529</v>
      </c>
      <c r="I22" s="130"/>
      <c r="K22" s="135"/>
      <c r="L22" s="135"/>
      <c r="M22" s="135"/>
      <c r="N22" s="135"/>
    </row>
    <row r="23" spans="1:14" ht="15" customHeight="1">
      <c r="A23" s="125"/>
      <c r="B23" s="125"/>
      <c r="C23" s="89"/>
      <c r="D23" s="129"/>
      <c r="E23" s="293"/>
      <c r="F23" s="223" t="s">
        <v>296</v>
      </c>
      <c r="G23" s="242" t="s">
        <v>580</v>
      </c>
      <c r="H23" s="225">
        <v>27268.233</v>
      </c>
      <c r="I23" s="130"/>
      <c r="K23" s="135"/>
      <c r="L23" s="135"/>
      <c r="M23" s="135"/>
      <c r="N23" s="135"/>
    </row>
    <row r="24" spans="1:14" ht="22.5">
      <c r="A24" s="125"/>
      <c r="B24" s="125"/>
      <c r="C24" s="89"/>
      <c r="D24" s="129"/>
      <c r="E24" s="293"/>
      <c r="F24" s="223" t="s">
        <v>297</v>
      </c>
      <c r="G24" s="219"/>
      <c r="H24" s="243" t="s">
        <v>396</v>
      </c>
      <c r="I24" s="130"/>
      <c r="K24" s="135"/>
      <c r="L24" s="135"/>
      <c r="M24" s="135"/>
      <c r="N24" s="135"/>
    </row>
    <row r="25" spans="1:14" ht="15" customHeight="1">
      <c r="A25" s="125"/>
      <c r="B25" s="125"/>
      <c r="C25" s="89"/>
      <c r="D25" s="129"/>
      <c r="E25" s="293"/>
      <c r="F25" s="223" t="s">
        <v>298</v>
      </c>
      <c r="G25" s="221" t="s">
        <v>292</v>
      </c>
      <c r="H25" s="244"/>
      <c r="I25" s="130"/>
      <c r="K25" s="135"/>
      <c r="L25" s="135"/>
      <c r="M25" s="135"/>
      <c r="N25" s="135"/>
    </row>
    <row r="26" spans="1:12" ht="12.75" customHeight="1">
      <c r="A26" s="159">
        <f>ROW()-ROW(A21)</f>
        <v>5</v>
      </c>
      <c r="B26" s="159">
        <v>1</v>
      </c>
      <c r="C26" s="143"/>
      <c r="D26" s="129"/>
      <c r="E26" s="179"/>
      <c r="F26" s="181" t="s">
        <v>241</v>
      </c>
      <c r="G26" s="181"/>
      <c r="H26" s="180"/>
      <c r="I26" s="130"/>
      <c r="J26" s="135"/>
      <c r="K26" s="135"/>
      <c r="L26" s="135"/>
    </row>
    <row r="27" spans="1:14" ht="22.5">
      <c r="A27" s="125"/>
      <c r="B27" s="125"/>
      <c r="C27" s="89"/>
      <c r="D27" s="129"/>
      <c r="E27" s="196" t="s">
        <v>300</v>
      </c>
      <c r="F27" s="220" t="s">
        <v>301</v>
      </c>
      <c r="G27" s="221" t="s">
        <v>292</v>
      </c>
      <c r="H27" s="244">
        <v>15201.773930198926</v>
      </c>
      <c r="I27" s="130"/>
      <c r="K27" s="135"/>
      <c r="L27" s="135"/>
      <c r="M27" s="135"/>
      <c r="N27" s="135"/>
    </row>
    <row r="28" spans="1:14" ht="15" customHeight="1">
      <c r="A28" s="125"/>
      <c r="B28" s="125"/>
      <c r="C28" s="89"/>
      <c r="D28" s="129"/>
      <c r="E28" s="196" t="s">
        <v>302</v>
      </c>
      <c r="F28" s="222" t="s">
        <v>303</v>
      </c>
      <c r="G28" s="219"/>
      <c r="H28" s="244">
        <v>5.118506117216133</v>
      </c>
      <c r="I28" s="130"/>
      <c r="K28" s="135"/>
      <c r="L28" s="135"/>
      <c r="M28" s="135"/>
      <c r="N28" s="135"/>
    </row>
    <row r="29" spans="1:14" ht="15" customHeight="1">
      <c r="A29" s="125"/>
      <c r="B29" s="125"/>
      <c r="C29" s="89"/>
      <c r="D29" s="129"/>
      <c r="E29" s="196" t="s">
        <v>304</v>
      </c>
      <c r="F29" s="222" t="s">
        <v>305</v>
      </c>
      <c r="G29" s="219"/>
      <c r="H29" s="244">
        <v>2969.963028678944</v>
      </c>
      <c r="I29" s="130"/>
      <c r="K29" s="135"/>
      <c r="L29" s="135"/>
      <c r="M29" s="135"/>
      <c r="N29" s="135"/>
    </row>
    <row r="30" spans="1:14" ht="15" customHeight="1">
      <c r="A30" s="125"/>
      <c r="B30" s="125"/>
      <c r="C30" s="89"/>
      <c r="D30" s="129"/>
      <c r="E30" s="196" t="s">
        <v>306</v>
      </c>
      <c r="F30" s="220" t="s">
        <v>307</v>
      </c>
      <c r="G30" s="221" t="s">
        <v>292</v>
      </c>
      <c r="H30" s="244">
        <v>1157.0963076</v>
      </c>
      <c r="I30" s="130"/>
      <c r="K30" s="135"/>
      <c r="L30" s="135"/>
      <c r="M30" s="135"/>
      <c r="N30" s="135"/>
    </row>
    <row r="31" spans="1:14" ht="15" customHeight="1">
      <c r="A31" s="125"/>
      <c r="B31" s="125"/>
      <c r="C31" s="89"/>
      <c r="D31" s="129"/>
      <c r="E31" s="196" t="s">
        <v>308</v>
      </c>
      <c r="F31" s="220" t="s">
        <v>309</v>
      </c>
      <c r="G31" s="221" t="s">
        <v>292</v>
      </c>
      <c r="H31" s="244">
        <v>0</v>
      </c>
      <c r="I31" s="130"/>
      <c r="K31" s="135"/>
      <c r="L31" s="135"/>
      <c r="M31" s="135"/>
      <c r="N31" s="135"/>
    </row>
    <row r="32" spans="1:14" ht="22.5">
      <c r="A32" s="125"/>
      <c r="B32" s="125"/>
      <c r="C32" s="89"/>
      <c r="D32" s="129"/>
      <c r="E32" s="196" t="s">
        <v>310</v>
      </c>
      <c r="F32" s="220" t="s">
        <v>311</v>
      </c>
      <c r="G32" s="221" t="s">
        <v>292</v>
      </c>
      <c r="H32" s="244">
        <v>34068.6424462155</v>
      </c>
      <c r="I32" s="130"/>
      <c r="K32" s="135"/>
      <c r="L32" s="135"/>
      <c r="M32" s="135"/>
      <c r="N32" s="135"/>
    </row>
    <row r="33" spans="1:14" ht="22.5">
      <c r="A33" s="125"/>
      <c r="B33" s="125"/>
      <c r="C33" s="89"/>
      <c r="D33" s="129"/>
      <c r="E33" s="196" t="s">
        <v>312</v>
      </c>
      <c r="F33" s="220" t="s">
        <v>313</v>
      </c>
      <c r="G33" s="221" t="s">
        <v>292</v>
      </c>
      <c r="H33" s="244">
        <v>6787.115995144498</v>
      </c>
      <c r="I33" s="130"/>
      <c r="K33" s="135"/>
      <c r="L33" s="135"/>
      <c r="M33" s="135"/>
      <c r="N33" s="135"/>
    </row>
    <row r="34" spans="1:14" ht="15" customHeight="1">
      <c r="A34" s="125"/>
      <c r="B34" s="125"/>
      <c r="C34" s="89"/>
      <c r="D34" s="129"/>
      <c r="E34" s="196" t="s">
        <v>314</v>
      </c>
      <c r="F34" s="220" t="s">
        <v>315</v>
      </c>
      <c r="G34" s="221" t="s">
        <v>292</v>
      </c>
      <c r="H34" s="244">
        <v>24135.43408</v>
      </c>
      <c r="I34" s="130"/>
      <c r="K34" s="135"/>
      <c r="L34" s="135"/>
      <c r="M34" s="135"/>
      <c r="N34" s="135"/>
    </row>
    <row r="35" spans="1:14" ht="22.5">
      <c r="A35" s="125"/>
      <c r="B35" s="125"/>
      <c r="C35" s="89"/>
      <c r="D35" s="129"/>
      <c r="E35" s="196" t="s">
        <v>316</v>
      </c>
      <c r="F35" s="220" t="s">
        <v>317</v>
      </c>
      <c r="G35" s="221" t="s">
        <v>292</v>
      </c>
      <c r="H35" s="244"/>
      <c r="I35" s="130"/>
      <c r="K35" s="135"/>
      <c r="L35" s="135"/>
      <c r="M35" s="135"/>
      <c r="N35" s="135"/>
    </row>
    <row r="36" spans="1:14" ht="15" customHeight="1">
      <c r="A36" s="125"/>
      <c r="B36" s="125"/>
      <c r="C36" s="89"/>
      <c r="D36" s="129"/>
      <c r="E36" s="196" t="s">
        <v>318</v>
      </c>
      <c r="F36" s="220" t="s">
        <v>319</v>
      </c>
      <c r="G36" s="221" t="s">
        <v>292</v>
      </c>
      <c r="H36" s="244"/>
      <c r="I36" s="130"/>
      <c r="K36" s="135"/>
      <c r="L36" s="135"/>
      <c r="M36" s="135"/>
      <c r="N36" s="135"/>
    </row>
    <row r="37" spans="1:14" ht="15" customHeight="1">
      <c r="A37" s="125"/>
      <c r="B37" s="125"/>
      <c r="C37" s="89"/>
      <c r="D37" s="129"/>
      <c r="E37" s="196" t="s">
        <v>320</v>
      </c>
      <c r="F37" s="222" t="s">
        <v>321</v>
      </c>
      <c r="G37" s="221" t="s">
        <v>292</v>
      </c>
      <c r="H37" s="244"/>
      <c r="I37" s="130"/>
      <c r="K37" s="135"/>
      <c r="L37" s="135"/>
      <c r="M37" s="135"/>
      <c r="N37" s="135"/>
    </row>
    <row r="38" spans="1:14" ht="15" customHeight="1">
      <c r="A38" s="125"/>
      <c r="B38" s="125"/>
      <c r="C38" s="89"/>
      <c r="D38" s="129"/>
      <c r="E38" s="196" t="s">
        <v>322</v>
      </c>
      <c r="F38" s="222" t="s">
        <v>323</v>
      </c>
      <c r="G38" s="221" t="s">
        <v>292</v>
      </c>
      <c r="H38" s="244"/>
      <c r="I38" s="130"/>
      <c r="K38" s="135"/>
      <c r="L38" s="135"/>
      <c r="M38" s="135"/>
      <c r="N38" s="135"/>
    </row>
    <row r="39" spans="1:14" ht="15" customHeight="1">
      <c r="A39" s="125"/>
      <c r="B39" s="125"/>
      <c r="C39" s="89"/>
      <c r="D39" s="129"/>
      <c r="E39" s="196" t="s">
        <v>324</v>
      </c>
      <c r="F39" s="220" t="s">
        <v>325</v>
      </c>
      <c r="G39" s="221" t="s">
        <v>292</v>
      </c>
      <c r="H39" s="244"/>
      <c r="I39" s="130"/>
      <c r="K39" s="135"/>
      <c r="L39" s="135"/>
      <c r="M39" s="135"/>
      <c r="N39" s="135"/>
    </row>
    <row r="40" spans="1:14" ht="15" customHeight="1">
      <c r="A40" s="125"/>
      <c r="B40" s="125"/>
      <c r="C40" s="89"/>
      <c r="D40" s="129"/>
      <c r="E40" s="196" t="s">
        <v>326</v>
      </c>
      <c r="F40" s="222" t="s">
        <v>321</v>
      </c>
      <c r="G40" s="221" t="s">
        <v>292</v>
      </c>
      <c r="H40" s="244"/>
      <c r="I40" s="130"/>
      <c r="K40" s="135"/>
      <c r="L40" s="135"/>
      <c r="M40" s="135"/>
      <c r="N40" s="135"/>
    </row>
    <row r="41" spans="1:14" ht="15" customHeight="1">
      <c r="A41" s="125"/>
      <c r="B41" s="125"/>
      <c r="C41" s="89"/>
      <c r="D41" s="129"/>
      <c r="E41" s="196" t="s">
        <v>330</v>
      </c>
      <c r="F41" s="222" t="s">
        <v>323</v>
      </c>
      <c r="G41" s="221" t="s">
        <v>292</v>
      </c>
      <c r="H41" s="244"/>
      <c r="I41" s="130"/>
      <c r="K41" s="135"/>
      <c r="L41" s="135"/>
      <c r="M41" s="135"/>
      <c r="N41" s="135"/>
    </row>
    <row r="42" spans="1:14" ht="33.75">
      <c r="A42" s="125"/>
      <c r="B42" s="125"/>
      <c r="C42" s="89"/>
      <c r="D42" s="129"/>
      <c r="E42" s="196" t="s">
        <v>331</v>
      </c>
      <c r="F42" s="220" t="s">
        <v>332</v>
      </c>
      <c r="G42" s="221" t="s">
        <v>292</v>
      </c>
      <c r="H42" s="244">
        <v>53783.692820000004</v>
      </c>
      <c r="I42" s="130"/>
      <c r="K42" s="135"/>
      <c r="L42" s="135"/>
      <c r="M42" s="135"/>
      <c r="N42" s="135"/>
    </row>
    <row r="43" spans="1:14" ht="15" customHeight="1">
      <c r="A43" s="125"/>
      <c r="B43" s="159">
        <f>ROW(B47)-ROW()</f>
        <v>4</v>
      </c>
      <c r="C43" s="143" t="s">
        <v>355</v>
      </c>
      <c r="D43" s="129"/>
      <c r="E43" s="292" t="str">
        <f>"2.12."&amp;(ROW()-ROW($E$43))/4+1&amp;"."</f>
        <v>2.12.1.</v>
      </c>
      <c r="F43" s="247" t="s">
        <v>581</v>
      </c>
      <c r="G43" s="221" t="s">
        <v>292</v>
      </c>
      <c r="H43" s="244">
        <v>46326.0657</v>
      </c>
      <c r="I43" s="130"/>
      <c r="K43" s="135"/>
      <c r="L43" s="135"/>
      <c r="M43" s="135"/>
      <c r="N43" s="135"/>
    </row>
    <row r="44" spans="1:14" ht="15" customHeight="1">
      <c r="A44" s="125"/>
      <c r="B44" s="125"/>
      <c r="C44" s="89"/>
      <c r="D44" s="129"/>
      <c r="E44" s="293"/>
      <c r="F44" s="222" t="s">
        <v>327</v>
      </c>
      <c r="G44" s="219"/>
      <c r="H44" s="244"/>
      <c r="I44" s="130"/>
      <c r="K44" s="135"/>
      <c r="L44" s="135"/>
      <c r="M44" s="135"/>
      <c r="N44" s="135"/>
    </row>
    <row r="45" spans="1:14" ht="15" customHeight="1">
      <c r="A45" s="125"/>
      <c r="B45" s="125"/>
      <c r="C45" s="89"/>
      <c r="D45" s="129"/>
      <c r="E45" s="293"/>
      <c r="F45" s="222" t="s">
        <v>328</v>
      </c>
      <c r="G45" s="221"/>
      <c r="H45" s="244"/>
      <c r="I45" s="130"/>
      <c r="K45" s="135"/>
      <c r="L45" s="135"/>
      <c r="M45" s="135"/>
      <c r="N45" s="135"/>
    </row>
    <row r="46" spans="1:14" ht="11.25">
      <c r="A46" s="125"/>
      <c r="B46" s="125"/>
      <c r="C46" s="89"/>
      <c r="D46" s="129"/>
      <c r="E46" s="293"/>
      <c r="F46" s="222" t="s">
        <v>329</v>
      </c>
      <c r="G46" s="219"/>
      <c r="H46" s="243" t="s">
        <v>395</v>
      </c>
      <c r="I46" s="130"/>
      <c r="K46" s="135"/>
      <c r="L46" s="135"/>
      <c r="M46" s="135"/>
      <c r="N46" s="135"/>
    </row>
    <row r="47" spans="1:12" ht="12.75" customHeight="1">
      <c r="A47" s="159">
        <f>ROW()-ROW(A43)</f>
        <v>4</v>
      </c>
      <c r="B47" s="159">
        <v>1</v>
      </c>
      <c r="C47" s="143"/>
      <c r="D47" s="129"/>
      <c r="E47" s="179"/>
      <c r="F47" s="181" t="s">
        <v>241</v>
      </c>
      <c r="G47" s="181"/>
      <c r="H47" s="180"/>
      <c r="I47" s="130"/>
      <c r="J47" s="135"/>
      <c r="K47" s="135"/>
      <c r="L47" s="135"/>
    </row>
    <row r="48" spans="1:14" ht="15" customHeight="1">
      <c r="A48" s="125"/>
      <c r="B48" s="125"/>
      <c r="C48" s="89"/>
      <c r="D48" s="129"/>
      <c r="E48" s="196" t="s">
        <v>333</v>
      </c>
      <c r="F48" s="220" t="s">
        <v>334</v>
      </c>
      <c r="G48" s="221" t="s">
        <v>292</v>
      </c>
      <c r="H48" s="244">
        <v>79526.11385863801</v>
      </c>
      <c r="I48" s="130"/>
      <c r="K48" s="135"/>
      <c r="L48" s="135"/>
      <c r="M48" s="135"/>
      <c r="N48" s="135"/>
    </row>
    <row r="49" spans="1:14" ht="15" customHeight="1">
      <c r="A49" s="125"/>
      <c r="B49" s="125"/>
      <c r="C49" s="89"/>
      <c r="D49" s="129"/>
      <c r="E49" s="196" t="s">
        <v>247</v>
      </c>
      <c r="F49" s="219" t="s">
        <v>360</v>
      </c>
      <c r="G49" s="221" t="s">
        <v>292</v>
      </c>
      <c r="H49" s="244"/>
      <c r="I49" s="130"/>
      <c r="K49" s="135"/>
      <c r="L49" s="135"/>
      <c r="M49" s="135"/>
      <c r="N49" s="135"/>
    </row>
    <row r="50" spans="1:14" ht="33.75">
      <c r="A50" s="125"/>
      <c r="B50" s="125"/>
      <c r="C50" s="89"/>
      <c r="D50" s="129"/>
      <c r="E50" s="196" t="s">
        <v>335</v>
      </c>
      <c r="F50" s="220" t="s">
        <v>361</v>
      </c>
      <c r="G50" s="221" t="s">
        <v>292</v>
      </c>
      <c r="H50" s="244"/>
      <c r="I50" s="130"/>
      <c r="K50" s="135"/>
      <c r="L50" s="135"/>
      <c r="M50" s="135"/>
      <c r="N50" s="135"/>
    </row>
    <row r="51" spans="1:14" ht="15" customHeight="1">
      <c r="A51" s="125"/>
      <c r="B51" s="125"/>
      <c r="C51" s="89"/>
      <c r="D51" s="129"/>
      <c r="E51" s="196" t="s">
        <v>248</v>
      </c>
      <c r="F51" s="219" t="s">
        <v>362</v>
      </c>
      <c r="G51" s="221" t="s">
        <v>292</v>
      </c>
      <c r="H51" s="244"/>
      <c r="I51" s="130"/>
      <c r="K51" s="135"/>
      <c r="L51" s="135"/>
      <c r="M51" s="135"/>
      <c r="N51" s="135"/>
    </row>
    <row r="52" spans="1:14" ht="15" customHeight="1">
      <c r="A52" s="125"/>
      <c r="B52" s="125"/>
      <c r="C52" s="89"/>
      <c r="D52" s="129"/>
      <c r="E52" s="196" t="s">
        <v>336</v>
      </c>
      <c r="F52" s="220" t="s">
        <v>363</v>
      </c>
      <c r="G52" s="221" t="s">
        <v>292</v>
      </c>
      <c r="H52" s="244"/>
      <c r="I52" s="130"/>
      <c r="K52" s="135"/>
      <c r="L52" s="135"/>
      <c r="M52" s="135"/>
      <c r="N52" s="135"/>
    </row>
    <row r="53" spans="1:14" ht="15" customHeight="1">
      <c r="A53" s="125"/>
      <c r="B53" s="125"/>
      <c r="C53" s="89"/>
      <c r="D53" s="129"/>
      <c r="E53" s="196" t="s">
        <v>337</v>
      </c>
      <c r="F53" s="220" t="s">
        <v>338</v>
      </c>
      <c r="G53" s="221" t="s">
        <v>292</v>
      </c>
      <c r="H53" s="244"/>
      <c r="I53" s="130"/>
      <c r="K53" s="135"/>
      <c r="L53" s="135"/>
      <c r="M53" s="135"/>
      <c r="N53" s="135"/>
    </row>
    <row r="54" spans="1:14" ht="22.5">
      <c r="A54" s="125"/>
      <c r="B54" s="125"/>
      <c r="C54" s="89"/>
      <c r="D54" s="129"/>
      <c r="E54" s="196" t="s">
        <v>278</v>
      </c>
      <c r="F54" s="219" t="s">
        <v>364</v>
      </c>
      <c r="G54" s="221" t="s">
        <v>292</v>
      </c>
      <c r="H54" s="244">
        <v>358633.74057779694</v>
      </c>
      <c r="I54" s="130"/>
      <c r="K54" s="135"/>
      <c r="L54" s="135"/>
      <c r="M54" s="135"/>
      <c r="N54" s="135"/>
    </row>
    <row r="55" spans="1:14" ht="45.75" customHeight="1">
      <c r="A55" s="125"/>
      <c r="B55" s="125"/>
      <c r="C55" s="89"/>
      <c r="D55" s="129"/>
      <c r="E55" s="196" t="s">
        <v>339</v>
      </c>
      <c r="F55" s="219" t="s">
        <v>340</v>
      </c>
      <c r="G55" s="219"/>
      <c r="H55" s="244"/>
      <c r="I55" s="130"/>
      <c r="K55" s="135"/>
      <c r="L55" s="135"/>
      <c r="M55" s="135"/>
      <c r="N55" s="135"/>
    </row>
    <row r="56" spans="1:14" ht="22.5">
      <c r="A56" s="125"/>
      <c r="B56" s="125"/>
      <c r="C56" s="89"/>
      <c r="D56" s="129"/>
      <c r="E56" s="196" t="s">
        <v>341</v>
      </c>
      <c r="F56" s="219" t="s">
        <v>366</v>
      </c>
      <c r="G56" s="221" t="s">
        <v>365</v>
      </c>
      <c r="H56" s="244">
        <v>107.334</v>
      </c>
      <c r="I56" s="130"/>
      <c r="K56" s="135"/>
      <c r="L56" s="135"/>
      <c r="M56" s="135"/>
      <c r="N56" s="135"/>
    </row>
    <row r="57" spans="1:14" ht="15" customHeight="1" hidden="1">
      <c r="A57" s="125"/>
      <c r="B57" s="159">
        <f>ROW(B58)-ROW()</f>
        <v>1</v>
      </c>
      <c r="C57" s="143" t="s">
        <v>355</v>
      </c>
      <c r="D57" s="129"/>
      <c r="E57" s="226" t="str">
        <f>"7."&amp;(ROW()-ROW($E$57))+1&amp;"."</f>
        <v>7.1.</v>
      </c>
      <c r="F57" s="213"/>
      <c r="G57" s="221" t="s">
        <v>365</v>
      </c>
      <c r="H57" s="244"/>
      <c r="I57" s="130"/>
      <c r="K57" s="135"/>
      <c r="L57" s="135"/>
      <c r="M57" s="135"/>
      <c r="N57" s="135"/>
    </row>
    <row r="58" spans="1:12" ht="12.75" customHeight="1">
      <c r="A58" s="159">
        <f>ROW()-ROW(A57)</f>
        <v>1</v>
      </c>
      <c r="B58" s="159">
        <v>0</v>
      </c>
      <c r="C58" s="143"/>
      <c r="D58" s="129"/>
      <c r="E58" s="179"/>
      <c r="F58" s="181" t="s">
        <v>241</v>
      </c>
      <c r="G58" s="181"/>
      <c r="H58" s="180"/>
      <c r="I58" s="130"/>
      <c r="J58" s="135"/>
      <c r="K58" s="135"/>
      <c r="L58" s="135"/>
    </row>
    <row r="59" spans="1:14" ht="22.5">
      <c r="A59" s="125"/>
      <c r="B59" s="125"/>
      <c r="C59" s="89"/>
      <c r="D59" s="129"/>
      <c r="E59" s="196" t="s">
        <v>342</v>
      </c>
      <c r="F59" s="219" t="s">
        <v>367</v>
      </c>
      <c r="G59" s="221" t="s">
        <v>365</v>
      </c>
      <c r="H59" s="244">
        <v>82.161</v>
      </c>
      <c r="I59" s="130"/>
      <c r="K59" s="135"/>
      <c r="L59" s="135"/>
      <c r="M59" s="135"/>
      <c r="N59" s="135"/>
    </row>
    <row r="60" spans="1:14" ht="15" customHeight="1">
      <c r="A60" s="125"/>
      <c r="B60" s="125"/>
      <c r="C60" s="89"/>
      <c r="D60" s="129"/>
      <c r="E60" s="196" t="s">
        <v>343</v>
      </c>
      <c r="F60" s="219" t="s">
        <v>380</v>
      </c>
      <c r="G60" s="221" t="s">
        <v>368</v>
      </c>
      <c r="H60" s="244">
        <v>178.37323999999998</v>
      </c>
      <c r="I60" s="130"/>
      <c r="K60" s="135"/>
      <c r="L60" s="135"/>
      <c r="M60" s="135"/>
      <c r="N60" s="135"/>
    </row>
    <row r="61" spans="1:14" ht="15" customHeight="1">
      <c r="A61" s="125"/>
      <c r="B61" s="125"/>
      <c r="C61" s="89"/>
      <c r="D61" s="129"/>
      <c r="E61" s="196" t="s">
        <v>344</v>
      </c>
      <c r="F61" s="219" t="s">
        <v>381</v>
      </c>
      <c r="G61" s="221" t="s">
        <v>368</v>
      </c>
      <c r="H61" s="244"/>
      <c r="I61" s="130"/>
      <c r="K61" s="135"/>
      <c r="L61" s="135"/>
      <c r="M61" s="135"/>
      <c r="N61" s="135"/>
    </row>
    <row r="62" spans="1:14" ht="22.5">
      <c r="A62" s="125"/>
      <c r="B62" s="125"/>
      <c r="C62" s="89"/>
      <c r="D62" s="129"/>
      <c r="E62" s="196" t="s">
        <v>345</v>
      </c>
      <c r="F62" s="219" t="s">
        <v>382</v>
      </c>
      <c r="G62" s="221" t="s">
        <v>368</v>
      </c>
      <c r="H62" s="244">
        <v>176.536</v>
      </c>
      <c r="I62" s="130"/>
      <c r="K62" s="135"/>
      <c r="L62" s="135"/>
      <c r="M62" s="135"/>
      <c r="N62" s="135"/>
    </row>
    <row r="63" spans="1:14" ht="15" customHeight="1">
      <c r="A63" s="125"/>
      <c r="B63" s="125"/>
      <c r="C63" s="89"/>
      <c r="D63" s="129"/>
      <c r="E63" s="196" t="s">
        <v>346</v>
      </c>
      <c r="F63" s="219" t="s">
        <v>383</v>
      </c>
      <c r="G63" s="221" t="s">
        <v>368</v>
      </c>
      <c r="H63" s="244">
        <v>176.536</v>
      </c>
      <c r="I63" s="130"/>
      <c r="K63" s="135"/>
      <c r="L63" s="135"/>
      <c r="M63" s="135"/>
      <c r="N63" s="135"/>
    </row>
    <row r="64" spans="1:14" ht="22.5">
      <c r="A64" s="125"/>
      <c r="B64" s="125"/>
      <c r="C64" s="89"/>
      <c r="D64" s="129"/>
      <c r="E64" s="196" t="s">
        <v>347</v>
      </c>
      <c r="F64" s="219" t="s">
        <v>384</v>
      </c>
      <c r="G64" s="221" t="s">
        <v>368</v>
      </c>
      <c r="H64" s="244"/>
      <c r="I64" s="130"/>
      <c r="K64" s="135"/>
      <c r="L64" s="135"/>
      <c r="M64" s="135"/>
      <c r="N64" s="135"/>
    </row>
    <row r="65" spans="1:14" ht="22.5">
      <c r="A65" s="125"/>
      <c r="B65" s="125"/>
      <c r="C65" s="89"/>
      <c r="D65" s="129"/>
      <c r="E65" s="196" t="s">
        <v>348</v>
      </c>
      <c r="F65" s="219" t="s">
        <v>385</v>
      </c>
      <c r="G65" s="221" t="s">
        <v>368</v>
      </c>
      <c r="H65" s="244"/>
      <c r="I65" s="130"/>
      <c r="K65" s="135"/>
      <c r="L65" s="135"/>
      <c r="M65" s="135"/>
      <c r="N65" s="135"/>
    </row>
    <row r="66" spans="1:14" ht="15" customHeight="1">
      <c r="A66" s="125"/>
      <c r="B66" s="125"/>
      <c r="C66" s="89"/>
      <c r="D66" s="129"/>
      <c r="E66" s="196" t="s">
        <v>349</v>
      </c>
      <c r="F66" s="219" t="s">
        <v>379</v>
      </c>
      <c r="G66" s="221" t="s">
        <v>368</v>
      </c>
      <c r="H66" s="244"/>
      <c r="I66" s="130"/>
      <c r="K66" s="135"/>
      <c r="L66" s="135"/>
      <c r="M66" s="135"/>
      <c r="N66" s="135"/>
    </row>
    <row r="67" spans="1:14" ht="15" customHeight="1">
      <c r="A67" s="125"/>
      <c r="B67" s="125"/>
      <c r="C67" s="89"/>
      <c r="D67" s="129"/>
      <c r="E67" s="196" t="s">
        <v>350</v>
      </c>
      <c r="F67" s="219" t="s">
        <v>378</v>
      </c>
      <c r="G67" s="221" t="s">
        <v>369</v>
      </c>
      <c r="H67" s="245">
        <v>51.199999999999996</v>
      </c>
      <c r="I67" s="130"/>
      <c r="K67" s="135"/>
      <c r="L67" s="135"/>
      <c r="M67" s="135"/>
      <c r="N67" s="135"/>
    </row>
    <row r="68" spans="1:14" ht="15" customHeight="1">
      <c r="A68" s="125"/>
      <c r="B68" s="125"/>
      <c r="C68" s="89"/>
      <c r="D68" s="129"/>
      <c r="E68" s="196" t="s">
        <v>351</v>
      </c>
      <c r="F68" s="219" t="s">
        <v>377</v>
      </c>
      <c r="G68" s="221" t="s">
        <v>370</v>
      </c>
      <c r="H68" s="245">
        <v>10.200000000000001</v>
      </c>
      <c r="I68" s="130"/>
      <c r="K68" s="135"/>
      <c r="L68" s="135"/>
      <c r="M68" s="135"/>
      <c r="N68" s="135"/>
    </row>
    <row r="69" spans="1:14" ht="27" customHeight="1">
      <c r="A69" s="125"/>
      <c r="B69" s="125"/>
      <c r="C69" s="89"/>
      <c r="D69" s="129"/>
      <c r="E69" s="196" t="s">
        <v>352</v>
      </c>
      <c r="F69" s="219" t="s">
        <v>376</v>
      </c>
      <c r="G69" s="221" t="s">
        <v>371</v>
      </c>
      <c r="H69" s="244">
        <v>179.1936934287786</v>
      </c>
      <c r="I69" s="130"/>
      <c r="K69" s="135"/>
      <c r="L69" s="135"/>
      <c r="M69" s="135"/>
      <c r="N69" s="135"/>
    </row>
    <row r="70" spans="1:14" ht="15" customHeight="1" hidden="1">
      <c r="A70" s="125"/>
      <c r="B70" s="159">
        <f>ROW(B71)-ROW()</f>
        <v>1</v>
      </c>
      <c r="C70" s="143" t="s">
        <v>355</v>
      </c>
      <c r="D70" s="129"/>
      <c r="E70" s="226" t="str">
        <f>"16."&amp;(ROW()-ROW($E$70))+1&amp;"."</f>
        <v>16.1.</v>
      </c>
      <c r="F70" s="213"/>
      <c r="G70" s="221" t="s">
        <v>371</v>
      </c>
      <c r="H70" s="244"/>
      <c r="I70" s="130"/>
      <c r="K70" s="135"/>
      <c r="L70" s="135"/>
      <c r="M70" s="135"/>
      <c r="N70" s="135"/>
    </row>
    <row r="71" spans="1:12" ht="12.75" customHeight="1">
      <c r="A71" s="159">
        <f>ROW()-ROW(A70)</f>
        <v>1</v>
      </c>
      <c r="B71" s="159">
        <v>0</v>
      </c>
      <c r="C71" s="143"/>
      <c r="D71" s="129"/>
      <c r="E71" s="179"/>
      <c r="F71" s="181" t="s">
        <v>241</v>
      </c>
      <c r="G71" s="181"/>
      <c r="H71" s="180"/>
      <c r="I71" s="130"/>
      <c r="J71" s="135"/>
      <c r="K71" s="135"/>
      <c r="L71" s="135"/>
    </row>
    <row r="72" spans="1:14" ht="33.75">
      <c r="A72" s="125"/>
      <c r="B72" s="125"/>
      <c r="C72" s="89"/>
      <c r="D72" s="129"/>
      <c r="E72" s="196" t="s">
        <v>353</v>
      </c>
      <c r="F72" s="219" t="s">
        <v>375</v>
      </c>
      <c r="G72" s="221" t="s">
        <v>372</v>
      </c>
      <c r="H72" s="244">
        <v>16.82355456495527</v>
      </c>
      <c r="I72" s="130"/>
      <c r="K72" s="135"/>
      <c r="L72" s="135"/>
      <c r="M72" s="135"/>
      <c r="N72" s="135"/>
    </row>
    <row r="73" spans="1:14" ht="34.5" thickBot="1">
      <c r="A73" s="125"/>
      <c r="B73" s="125"/>
      <c r="C73" s="89"/>
      <c r="D73" s="129"/>
      <c r="E73" s="149" t="s">
        <v>354</v>
      </c>
      <c r="F73" s="227" t="s">
        <v>374</v>
      </c>
      <c r="G73" s="230" t="s">
        <v>373</v>
      </c>
      <c r="H73" s="246">
        <v>0.253465978610595</v>
      </c>
      <c r="I73" s="130"/>
      <c r="K73" s="135"/>
      <c r="L73" s="135"/>
      <c r="M73" s="135"/>
      <c r="N73" s="135"/>
    </row>
    <row r="74" spans="1:14" ht="11.25">
      <c r="A74" s="134" t="s">
        <v>239</v>
      </c>
      <c r="B74" s="125"/>
      <c r="C74" s="89"/>
      <c r="D74" s="129"/>
      <c r="E74" s="143"/>
      <c r="F74" s="143"/>
      <c r="G74" s="143"/>
      <c r="H74" s="144"/>
      <c r="I74" s="130"/>
      <c r="K74" s="135"/>
      <c r="L74" s="135"/>
      <c r="M74" s="135"/>
      <c r="N74" s="135"/>
    </row>
    <row r="75" spans="1:14" ht="30.75" customHeight="1">
      <c r="A75" s="125"/>
      <c r="B75" s="125"/>
      <c r="C75" s="89"/>
      <c r="D75" s="129"/>
      <c r="E75" s="145" t="s">
        <v>242</v>
      </c>
      <c r="F75" s="294" t="s">
        <v>243</v>
      </c>
      <c r="G75" s="294"/>
      <c r="H75" s="294"/>
      <c r="I75" s="130"/>
      <c r="K75" s="135"/>
      <c r="L75" s="135"/>
      <c r="M75" s="135"/>
      <c r="N75" s="135"/>
    </row>
    <row r="76" spans="1:9" ht="11.25">
      <c r="A76" s="134"/>
      <c r="B76" s="125"/>
      <c r="C76" s="89"/>
      <c r="D76" s="131"/>
      <c r="E76" s="132"/>
      <c r="F76" s="132"/>
      <c r="G76" s="132"/>
      <c r="H76" s="132"/>
      <c r="I76" s="133"/>
    </row>
  </sheetData>
  <sheetProtection password="E4D4" sheet="1" objects="1" scenarios="1" formatColumns="0" formatRows="0"/>
  <mergeCells count="7">
    <mergeCell ref="E43:E46"/>
    <mergeCell ref="F75:H75"/>
    <mergeCell ref="E9:H9"/>
    <mergeCell ref="E7:H7"/>
    <mergeCell ref="E8:H8"/>
    <mergeCell ref="E10:H10"/>
    <mergeCell ref="E21:E25"/>
  </mergeCells>
  <dataValidations count="6">
    <dataValidation type="decimal" allowBlank="1" showInputMessage="1" showErrorMessage="1" sqref="F71 F58 H51:H53 F47 F26 H13">
      <formula1>-100000000000000000000</formula1>
      <formula2>100000000000000000000</formula2>
    </dataValidation>
    <dataValidation type="decimal" allowBlank="1" showInputMessage="1" showErrorMessage="1" sqref="H72:H73 H27:H42 H48:H50 H14:H20 H59:H70 H44:H45 H25 H22:H23 H55:H57">
      <formula1>0</formula1>
      <formula2>100000000000000000000</formula2>
    </dataValidation>
    <dataValidation type="textLength" allowBlank="1" showInputMessage="1" showErrorMessage="1" sqref="F70 F43 F57">
      <formula1>0</formula1>
      <formula2>900</formula2>
    </dataValidation>
    <dataValidation type="list" allowBlank="1" showInputMessage="1" showErrorMessage="1" sqref="H24 H46">
      <formula1>P_METHOD</formula1>
    </dataValidation>
    <dataValidation type="list" allowBlank="1" showInputMessage="1" showErrorMessage="1" sqref="F21">
      <formula1>FUEL_GROUP</formula1>
    </dataValidation>
    <dataValidation type="decimal" allowBlank="1" showInputMessage="1" showErrorMessage="1" sqref="H54">
      <formula1>-99999999999999900000000000000000000000000000</formula1>
      <formula2>100000000000000000000</formula2>
    </dataValidation>
  </dataValidations>
  <hyperlinks>
    <hyperlink ref="F26" location="'СТ-ТС.19'!A1" display="Добавить"/>
    <hyperlink ref="F47" location="'СТ-ТС.19'!A1" display="Добавить"/>
    <hyperlink ref="F58" location="'СТ-ТС.19'!A1" display="Добавить"/>
    <hyperlink ref="F71" location="'СТ-ТС.19'!A1" display="Добавить"/>
    <hyperlink ref="C70" location="'СТ-ТС.19'!A1" display="Удалить"/>
    <hyperlink ref="C57" location="'СТ-ТС.19'!A1" display="Удалить"/>
    <hyperlink ref="C43" location="'СТ-ТС.19'!A1" display="Удалить"/>
    <hyperlink ref="C21" location="'СТ-ТС.19'!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8.xml><?xml version="1.0" encoding="utf-8"?>
<worksheet xmlns="http://schemas.openxmlformats.org/spreadsheetml/2006/main" xmlns:r="http://schemas.openxmlformats.org/officeDocument/2006/relationships">
  <sheetPr codeName="Sheet_15">
    <pageSetUpPr fitToPage="1"/>
  </sheetPr>
  <dimension ref="A1:N24"/>
  <sheetViews>
    <sheetView showGridLines="0" zoomScalePageLayoutView="0" workbookViewId="0" topLeftCell="C4">
      <selection activeCell="G21" sqref="G21"/>
    </sheetView>
  </sheetViews>
  <sheetFormatPr defaultColWidth="9.140625" defaultRowHeight="11.25"/>
  <cols>
    <col min="1" max="2" width="8.140625" style="161" hidden="1" customWidth="1"/>
    <col min="3" max="3" width="9.00390625" style="88" bestFit="1" customWidth="1"/>
    <col min="5" max="5" width="8.7109375" style="0" customWidth="1"/>
    <col min="6" max="6" width="62.00390625" style="0" customWidth="1"/>
    <col min="7" max="7" width="22.00390625" style="0" bestFit="1" customWidth="1"/>
  </cols>
  <sheetData>
    <row r="1" spans="1:7" s="126" customFormat="1" ht="32.25" customHeight="1" hidden="1">
      <c r="A1" s="159">
        <f>ID</f>
        <v>26641597</v>
      </c>
      <c r="B1" s="159"/>
      <c r="C1" s="125"/>
      <c r="D1" s="125"/>
      <c r="E1" s="134"/>
      <c r="F1" s="134"/>
      <c r="G1" s="125"/>
    </row>
    <row r="2" spans="1:3" s="126" customFormat="1" ht="32.25" customHeight="1" hidden="1">
      <c r="A2" s="159"/>
      <c r="B2" s="159"/>
      <c r="C2" s="125"/>
    </row>
    <row r="3" spans="1:7" s="126" customFormat="1" ht="32.25" customHeight="1" hidden="1">
      <c r="A3" s="159"/>
      <c r="B3" s="159"/>
      <c r="C3" s="125"/>
      <c r="D3" s="125"/>
      <c r="E3" s="125"/>
      <c r="F3" s="125"/>
      <c r="G3" s="125"/>
    </row>
    <row r="4" spans="1:8" ht="11.25">
      <c r="A4" s="159"/>
      <c r="B4" s="159"/>
      <c r="C4" s="89"/>
      <c r="D4" s="127"/>
      <c r="E4" s="128"/>
      <c r="F4" s="128"/>
      <c r="G4" s="128"/>
      <c r="H4" s="142" t="str">
        <f>FORMID</f>
        <v>WARM.OPENINFO.BALANCE.4.178</v>
      </c>
    </row>
    <row r="5" spans="1:8" ht="11.25">
      <c r="A5" s="159"/>
      <c r="B5" s="159"/>
      <c r="C5" s="89"/>
      <c r="D5" s="129"/>
      <c r="E5" s="38"/>
      <c r="F5" s="38"/>
      <c r="G5" s="38"/>
      <c r="H5" s="148" t="s">
        <v>275</v>
      </c>
    </row>
    <row r="6" spans="1:8" ht="12" thickBot="1">
      <c r="A6" s="159"/>
      <c r="B6" s="159"/>
      <c r="C6" s="89"/>
      <c r="D6" s="129"/>
      <c r="E6" s="38"/>
      <c r="F6" s="38"/>
      <c r="G6" s="38"/>
      <c r="H6" s="148"/>
    </row>
    <row r="7" spans="1:13" s="155" customFormat="1" ht="30" customHeight="1">
      <c r="A7" s="160"/>
      <c r="B7" s="160"/>
      <c r="C7" s="152"/>
      <c r="D7" s="153"/>
      <c r="E7" s="298" t="s">
        <v>276</v>
      </c>
      <c r="F7" s="299"/>
      <c r="G7" s="300"/>
      <c r="H7" s="154"/>
      <c r="J7" s="156"/>
      <c r="K7" s="156"/>
      <c r="L7" s="156"/>
      <c r="M7" s="156"/>
    </row>
    <row r="8" spans="1:13" s="155" customFormat="1" ht="15" customHeight="1">
      <c r="A8" s="160"/>
      <c r="B8" s="160"/>
      <c r="C8" s="152"/>
      <c r="D8" s="153"/>
      <c r="E8" s="304" t="str">
        <f>COMPANY</f>
        <v>ООО "ЭнергоИнвест"</v>
      </c>
      <c r="F8" s="305"/>
      <c r="G8" s="306"/>
      <c r="H8" s="154"/>
      <c r="J8" s="156"/>
      <c r="K8" s="156"/>
      <c r="L8" s="156"/>
      <c r="M8" s="156"/>
    </row>
    <row r="9" spans="1:13" s="155" customFormat="1" ht="27" customHeight="1" thickBot="1">
      <c r="A9" s="160"/>
      <c r="B9" s="160"/>
      <c r="C9" s="152"/>
      <c r="D9" s="153"/>
      <c r="E9" s="308" t="str">
        <f>KIND_ACTIVITY</f>
        <v>Производство тепловой энергии</v>
      </c>
      <c r="F9" s="309"/>
      <c r="G9" s="310"/>
      <c r="H9" s="154"/>
      <c r="J9" s="156"/>
      <c r="K9" s="156"/>
      <c r="L9" s="156"/>
      <c r="M9" s="156"/>
    </row>
    <row r="10" spans="1:13" ht="12" thickBot="1">
      <c r="A10" s="159"/>
      <c r="B10" s="159"/>
      <c r="C10" s="89"/>
      <c r="D10" s="129"/>
      <c r="E10" s="38"/>
      <c r="F10" s="38"/>
      <c r="G10" s="38"/>
      <c r="H10" s="130"/>
      <c r="J10" s="135"/>
      <c r="K10" s="135"/>
      <c r="L10" s="135"/>
      <c r="M10" s="135"/>
    </row>
    <row r="11" spans="1:13" ht="29.25" customHeight="1">
      <c r="A11" s="159"/>
      <c r="B11" s="159"/>
      <c r="C11" s="143"/>
      <c r="D11" s="129"/>
      <c r="E11" s="203" t="s">
        <v>277</v>
      </c>
      <c r="F11" s="204" t="s">
        <v>244</v>
      </c>
      <c r="G11" s="205" t="str">
        <f>"Суммарно за "&amp;YEAR_PERIOD&amp;" год"</f>
        <v>Суммарно за 2016 год</v>
      </c>
      <c r="H11" s="130"/>
      <c r="J11" s="135"/>
      <c r="K11" s="135"/>
      <c r="L11" s="135"/>
      <c r="M11" s="135"/>
    </row>
    <row r="12" spans="1:13" ht="12" thickBot="1">
      <c r="A12" s="159"/>
      <c r="B12" s="159"/>
      <c r="C12" s="143"/>
      <c r="D12" s="129"/>
      <c r="E12" s="146">
        <v>1</v>
      </c>
      <c r="F12" s="147">
        <v>2</v>
      </c>
      <c r="G12" s="206">
        <v>3</v>
      </c>
      <c r="H12" s="130"/>
      <c r="J12" s="135"/>
      <c r="K12" s="135"/>
      <c r="L12" s="135"/>
      <c r="M12" s="135"/>
    </row>
    <row r="13" spans="1:13" ht="12" thickBot="1">
      <c r="A13" s="159"/>
      <c r="B13" s="159"/>
      <c r="C13" s="143"/>
      <c r="D13" s="129"/>
      <c r="E13" s="208"/>
      <c r="F13" s="207"/>
      <c r="G13" s="209"/>
      <c r="H13" s="130"/>
      <c r="J13" s="135"/>
      <c r="K13" s="135"/>
      <c r="L13" s="135"/>
      <c r="M13" s="135"/>
    </row>
    <row r="14" spans="1:13" ht="30" customHeight="1">
      <c r="A14" s="159"/>
      <c r="B14" s="159"/>
      <c r="C14" s="143"/>
      <c r="D14" s="129"/>
      <c r="E14" s="171" t="s">
        <v>245</v>
      </c>
      <c r="F14" s="210" t="s">
        <v>279</v>
      </c>
      <c r="G14" s="214">
        <v>0</v>
      </c>
      <c r="H14" s="130"/>
      <c r="J14" s="135"/>
      <c r="K14" s="135"/>
      <c r="L14" s="135"/>
      <c r="M14" s="135"/>
    </row>
    <row r="15" spans="1:13" ht="30" customHeight="1">
      <c r="A15" s="159"/>
      <c r="B15" s="159"/>
      <c r="C15" s="143"/>
      <c r="D15" s="129"/>
      <c r="E15" s="172" t="s">
        <v>246</v>
      </c>
      <c r="F15" s="211" t="s">
        <v>280</v>
      </c>
      <c r="G15" s="215">
        <v>0</v>
      </c>
      <c r="H15" s="130"/>
      <c r="J15" s="135"/>
      <c r="K15" s="135"/>
      <c r="L15" s="135"/>
      <c r="M15" s="135"/>
    </row>
    <row r="16" spans="1:12" ht="30" customHeight="1">
      <c r="A16" s="159"/>
      <c r="B16" s="159" t="e">
        <f>ROW(#REF!)-ROW()</f>
        <v>#REF!</v>
      </c>
      <c r="C16" s="143"/>
      <c r="D16" s="164"/>
      <c r="E16" s="172" t="s">
        <v>247</v>
      </c>
      <c r="F16" s="211" t="s">
        <v>281</v>
      </c>
      <c r="G16" s="175"/>
      <c r="H16" s="130"/>
      <c r="I16" s="135"/>
      <c r="J16" s="135"/>
      <c r="K16" s="135"/>
      <c r="L16" s="135"/>
    </row>
    <row r="17" spans="1:12" ht="28.5" customHeight="1" hidden="1">
      <c r="A17" s="159"/>
      <c r="B17" s="159">
        <f>ROW(B18)-ROW()</f>
        <v>1</v>
      </c>
      <c r="C17" s="143" t="s">
        <v>355</v>
      </c>
      <c r="D17" s="164"/>
      <c r="E17" s="174" t="str">
        <f>"3."&amp;ROW()-ROW($E$17)+1&amp;"."</f>
        <v>3.1.</v>
      </c>
      <c r="F17" s="213"/>
      <c r="G17" s="216"/>
      <c r="H17" s="130"/>
      <c r="I17" s="135"/>
      <c r="J17" s="135"/>
      <c r="K17" s="135"/>
      <c r="L17" s="135"/>
    </row>
    <row r="18" spans="1:12" ht="12.75" customHeight="1">
      <c r="A18" s="159">
        <f>ROW()-ROW(A17)</f>
        <v>1</v>
      </c>
      <c r="B18" s="159">
        <v>0</v>
      </c>
      <c r="C18" s="143"/>
      <c r="D18" s="164"/>
      <c r="E18" s="179"/>
      <c r="F18" s="181" t="s">
        <v>241</v>
      </c>
      <c r="G18" s="180"/>
      <c r="H18" s="130"/>
      <c r="I18" s="135"/>
      <c r="J18" s="135"/>
      <c r="K18" s="135"/>
      <c r="L18" s="135"/>
    </row>
    <row r="19" spans="1:13" ht="30" customHeight="1">
      <c r="A19" s="159"/>
      <c r="B19" s="159"/>
      <c r="C19" s="143"/>
      <c r="D19" s="129"/>
      <c r="E19" s="172" t="s">
        <v>248</v>
      </c>
      <c r="F19" s="211" t="s">
        <v>282</v>
      </c>
      <c r="G19" s="215">
        <v>0</v>
      </c>
      <c r="H19" s="130"/>
      <c r="J19" s="135"/>
      <c r="K19" s="135"/>
      <c r="L19" s="135"/>
      <c r="M19" s="135"/>
    </row>
    <row r="20" spans="1:13" s="169" customFormat="1" ht="30" customHeight="1" thickBot="1">
      <c r="A20" s="165"/>
      <c r="B20" s="165"/>
      <c r="C20" s="166"/>
      <c r="D20" s="167"/>
      <c r="E20" s="173" t="s">
        <v>278</v>
      </c>
      <c r="F20" s="212" t="s">
        <v>283</v>
      </c>
      <c r="G20" s="217">
        <v>0</v>
      </c>
      <c r="H20" s="168"/>
      <c r="J20" s="170"/>
      <c r="K20" s="170"/>
      <c r="L20" s="170"/>
      <c r="M20" s="170"/>
    </row>
    <row r="21" spans="1:13" ht="12.75" customHeight="1">
      <c r="A21" s="134" t="s">
        <v>239</v>
      </c>
      <c r="B21" s="159"/>
      <c r="C21" s="143"/>
      <c r="D21" s="129"/>
      <c r="E21" s="162"/>
      <c r="F21" s="162"/>
      <c r="G21" s="163"/>
      <c r="H21" s="130"/>
      <c r="J21" s="135"/>
      <c r="K21" s="135"/>
      <c r="L21" s="135"/>
      <c r="M21" s="135"/>
    </row>
    <row r="22" spans="1:13" ht="15" customHeight="1">
      <c r="A22" s="134"/>
      <c r="B22" s="159"/>
      <c r="C22" s="143"/>
      <c r="D22" s="129"/>
      <c r="E22" s="311" t="str">
        <f>IF('Ссылки на публикации'!H17="","",'Ссылки на публикации'!H17)</f>
        <v>http://www.tarifspb.ru</v>
      </c>
      <c r="F22" s="311"/>
      <c r="G22" s="311"/>
      <c r="H22" s="130"/>
      <c r="J22" s="135"/>
      <c r="K22" s="135"/>
      <c r="L22" s="135"/>
      <c r="M22" s="135"/>
    </row>
    <row r="23" spans="1:14" ht="27.75" customHeight="1">
      <c r="A23" s="159"/>
      <c r="B23" s="159"/>
      <c r="C23" s="143"/>
      <c r="D23" s="129"/>
      <c r="E23" s="158" t="s">
        <v>242</v>
      </c>
      <c r="F23" s="307" t="s">
        <v>284</v>
      </c>
      <c r="G23" s="307"/>
      <c r="H23" s="130"/>
      <c r="I23" s="157"/>
      <c r="J23" s="157"/>
      <c r="K23" s="157"/>
      <c r="L23" s="157"/>
      <c r="M23" s="157"/>
      <c r="N23" s="157"/>
    </row>
    <row r="24" spans="1:8" ht="11.25">
      <c r="A24" s="134"/>
      <c r="B24" s="159"/>
      <c r="C24" s="89"/>
      <c r="D24" s="131"/>
      <c r="E24" s="132"/>
      <c r="F24" s="132"/>
      <c r="G24" s="132"/>
      <c r="H24" s="133"/>
    </row>
  </sheetData>
  <sheetProtection password="E4D4" sheet="1" objects="1" scenarios="1" formatColumns="0" formatRows="0"/>
  <mergeCells count="5">
    <mergeCell ref="E7:G7"/>
    <mergeCell ref="E8:G8"/>
    <mergeCell ref="F23:G23"/>
    <mergeCell ref="E9:G9"/>
    <mergeCell ref="E22:G22"/>
  </mergeCells>
  <dataValidations count="3">
    <dataValidation type="decimal" allowBlank="1" showInputMessage="1" showErrorMessage="1" sqref="F18 G21">
      <formula1>-100000000000000000000</formula1>
      <formula2>100000000000000000000</formula2>
    </dataValidation>
    <dataValidation type="decimal" allowBlank="1" showInputMessage="1" showErrorMessage="1" sqref="G19:G20 G17 G14:G15">
      <formula1>-100000000000000</formula1>
      <formula2>100000000000000</formula2>
    </dataValidation>
    <dataValidation type="textLength" allowBlank="1" showInputMessage="1" showErrorMessage="1" sqref="G16 F17 G13 G11">
      <formula1>0</formula1>
      <formula2>900</formula2>
    </dataValidation>
  </dataValidations>
  <hyperlinks>
    <hyperlink ref="F18" location="'СТ-ТС.20'!A1" display="Добавить"/>
    <hyperlink ref="C17" location="'СТ-ТС.20'!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Sheet_16">
    <pageSetUpPr fitToPage="1"/>
  </sheetPr>
  <dimension ref="A1:P25"/>
  <sheetViews>
    <sheetView showGridLines="0" zoomScalePageLayoutView="0" workbookViewId="0" topLeftCell="C4">
      <selection activeCell="M22" sqref="M22"/>
    </sheetView>
  </sheetViews>
  <sheetFormatPr defaultColWidth="9.140625" defaultRowHeight="11.25"/>
  <cols>
    <col min="1" max="2" width="8.140625" style="161" hidden="1" customWidth="1"/>
    <col min="3" max="3" width="9.00390625" style="88" bestFit="1" customWidth="1"/>
    <col min="5" max="5" width="6.7109375" style="0" customWidth="1"/>
    <col min="6" max="6" width="38.7109375" style="0" customWidth="1"/>
    <col min="7" max="7" width="20.140625" style="0" customWidth="1"/>
    <col min="8" max="8" width="17.00390625" style="0" customWidth="1"/>
    <col min="9" max="9" width="18.421875" style="0" customWidth="1"/>
  </cols>
  <sheetData>
    <row r="1" spans="1:9" s="126" customFormat="1" ht="32.25" customHeight="1" hidden="1">
      <c r="A1" s="159">
        <f>ID</f>
        <v>26641597</v>
      </c>
      <c r="B1" s="159"/>
      <c r="C1" s="125"/>
      <c r="D1" s="125"/>
      <c r="E1" s="134"/>
      <c r="F1" s="134"/>
      <c r="G1" s="134"/>
      <c r="H1" s="134"/>
      <c r="I1" s="134"/>
    </row>
    <row r="2" spans="1:3" s="126" customFormat="1" ht="32.25" customHeight="1" hidden="1">
      <c r="A2" s="159"/>
      <c r="B2" s="159"/>
      <c r="C2" s="125"/>
    </row>
    <row r="3" spans="1:9" s="126" customFormat="1" ht="32.25" customHeight="1" hidden="1">
      <c r="A3" s="159"/>
      <c r="B3" s="159"/>
      <c r="C3" s="125"/>
      <c r="D3" s="125"/>
      <c r="E3" s="125"/>
      <c r="F3" s="125"/>
      <c r="G3" s="125"/>
      <c r="H3" s="125"/>
      <c r="I3" s="125"/>
    </row>
    <row r="4" spans="1:10" ht="11.25">
      <c r="A4" s="159"/>
      <c r="B4" s="159"/>
      <c r="C4" s="89"/>
      <c r="D4" s="127"/>
      <c r="E4" s="128"/>
      <c r="F4" s="128"/>
      <c r="G4" s="128"/>
      <c r="H4" s="128"/>
      <c r="I4" s="128"/>
      <c r="J4" s="142" t="str">
        <f>FORMID</f>
        <v>WARM.OPENINFO.BALANCE.4.178</v>
      </c>
    </row>
    <row r="5" spans="1:10" ht="11.25">
      <c r="A5" s="159"/>
      <c r="B5" s="159"/>
      <c r="C5" s="89"/>
      <c r="D5" s="129"/>
      <c r="E5" s="38"/>
      <c r="F5" s="38"/>
      <c r="G5" s="38"/>
      <c r="H5" s="38"/>
      <c r="I5" s="38"/>
      <c r="J5" s="148"/>
    </row>
    <row r="6" spans="1:10" ht="12" thickBot="1">
      <c r="A6" s="159"/>
      <c r="B6" s="159"/>
      <c r="C6" s="89"/>
      <c r="D6" s="129"/>
      <c r="E6" s="38"/>
      <c r="F6" s="38"/>
      <c r="G6" s="38"/>
      <c r="H6" s="38"/>
      <c r="I6" s="38"/>
      <c r="J6" s="148"/>
    </row>
    <row r="7" spans="1:15" s="155" customFormat="1" ht="19.5" customHeight="1">
      <c r="A7" s="160"/>
      <c r="B7" s="160"/>
      <c r="C7" s="152"/>
      <c r="D7" s="153"/>
      <c r="E7" s="298" t="s">
        <v>260</v>
      </c>
      <c r="F7" s="299"/>
      <c r="G7" s="299"/>
      <c r="H7" s="299"/>
      <c r="I7" s="300"/>
      <c r="J7" s="154"/>
      <c r="L7" s="156"/>
      <c r="M7" s="156"/>
      <c r="N7" s="156"/>
      <c r="O7" s="156"/>
    </row>
    <row r="8" spans="1:15" s="155" customFormat="1" ht="12.75">
      <c r="A8" s="160"/>
      <c r="B8" s="160"/>
      <c r="C8" s="152"/>
      <c r="D8" s="153"/>
      <c r="E8" s="304" t="str">
        <f>COMPANY</f>
        <v>ООО "ЭнергоИнвест"</v>
      </c>
      <c r="F8" s="305"/>
      <c r="G8" s="305"/>
      <c r="H8" s="305"/>
      <c r="I8" s="306"/>
      <c r="J8" s="154"/>
      <c r="L8" s="156"/>
      <c r="M8" s="156"/>
      <c r="N8" s="156"/>
      <c r="O8" s="156"/>
    </row>
    <row r="9" spans="1:15" ht="12" thickBot="1">
      <c r="A9" s="159"/>
      <c r="B9" s="159"/>
      <c r="C9" s="89"/>
      <c r="D9" s="129"/>
      <c r="E9" s="176"/>
      <c r="F9" s="177"/>
      <c r="G9" s="177"/>
      <c r="H9" s="177"/>
      <c r="I9" s="178"/>
      <c r="J9" s="130"/>
      <c r="L9" s="135"/>
      <c r="M9" s="135"/>
      <c r="N9" s="135"/>
      <c r="O9" s="135"/>
    </row>
    <row r="10" spans="1:15" ht="12" thickBot="1">
      <c r="A10" s="159"/>
      <c r="B10" s="159"/>
      <c r="C10" s="89"/>
      <c r="D10" s="129"/>
      <c r="E10" s="38"/>
      <c r="F10" s="38"/>
      <c r="G10" s="38"/>
      <c r="H10" s="38"/>
      <c r="I10" s="38"/>
      <c r="J10" s="130"/>
      <c r="L10" s="135"/>
      <c r="M10" s="135"/>
      <c r="N10" s="135"/>
      <c r="O10" s="135"/>
    </row>
    <row r="11" spans="1:15" ht="24.75" customHeight="1">
      <c r="A11" s="159"/>
      <c r="B11" s="159"/>
      <c r="C11" s="143"/>
      <c r="D11" s="129"/>
      <c r="E11" s="187" t="s">
        <v>245</v>
      </c>
      <c r="F11" s="315" t="s">
        <v>432</v>
      </c>
      <c r="G11" s="315"/>
      <c r="H11" s="315"/>
      <c r="I11" s="316"/>
      <c r="J11" s="130"/>
      <c r="L11" s="135"/>
      <c r="M11" s="135"/>
      <c r="N11" s="135"/>
      <c r="O11" s="135"/>
    </row>
    <row r="12" spans="1:15" ht="24.75" customHeight="1">
      <c r="A12" s="159"/>
      <c r="B12" s="159"/>
      <c r="C12" s="143"/>
      <c r="D12" s="129"/>
      <c r="E12" s="317"/>
      <c r="F12" s="188" t="s">
        <v>261</v>
      </c>
      <c r="G12" s="189" t="s">
        <v>262</v>
      </c>
      <c r="H12" s="188" t="s">
        <v>387</v>
      </c>
      <c r="I12" s="238" t="s">
        <v>388</v>
      </c>
      <c r="J12" s="130"/>
      <c r="L12" s="135"/>
      <c r="M12" s="135"/>
      <c r="N12" s="135"/>
      <c r="O12" s="135"/>
    </row>
    <row r="13" spans="1:15" ht="24.75" customHeight="1" thickBot="1">
      <c r="A13" s="159"/>
      <c r="B13" s="159"/>
      <c r="C13" s="143"/>
      <c r="D13" s="129"/>
      <c r="E13" s="318"/>
      <c r="F13" s="239" t="s">
        <v>389</v>
      </c>
      <c r="G13" s="240">
        <v>42855</v>
      </c>
      <c r="H13" s="330" t="s">
        <v>582</v>
      </c>
      <c r="I13" s="241">
        <v>42855</v>
      </c>
      <c r="J13" s="130"/>
      <c r="L13" s="135"/>
      <c r="M13" s="135"/>
      <c r="N13" s="135"/>
      <c r="O13" s="135"/>
    </row>
    <row r="14" spans="1:15" ht="12" thickBot="1">
      <c r="A14" s="159"/>
      <c r="B14" s="159"/>
      <c r="C14" s="143"/>
      <c r="D14" s="129"/>
      <c r="E14" s="191"/>
      <c r="F14" s="192"/>
      <c r="G14" s="193"/>
      <c r="H14" s="194"/>
      <c r="I14" s="194"/>
      <c r="J14" s="130"/>
      <c r="L14" s="135"/>
      <c r="M14" s="135"/>
      <c r="N14" s="135"/>
      <c r="O14" s="135"/>
    </row>
    <row r="15" spans="1:15" ht="24.75" customHeight="1">
      <c r="A15" s="159"/>
      <c r="B15" s="159"/>
      <c r="C15" s="143"/>
      <c r="D15" s="129"/>
      <c r="E15" s="187" t="s">
        <v>246</v>
      </c>
      <c r="F15" s="315" t="s">
        <v>269</v>
      </c>
      <c r="G15" s="315"/>
      <c r="H15" s="315"/>
      <c r="I15" s="316"/>
      <c r="J15" s="130"/>
      <c r="L15" s="135"/>
      <c r="M15" s="135"/>
      <c r="N15" s="135"/>
      <c r="O15" s="135"/>
    </row>
    <row r="16" spans="1:15" ht="24.75" customHeight="1">
      <c r="A16" s="159"/>
      <c r="B16" s="159"/>
      <c r="C16" s="143"/>
      <c r="D16" s="129"/>
      <c r="E16" s="317"/>
      <c r="F16" s="188" t="s">
        <v>261</v>
      </c>
      <c r="G16" s="189" t="s">
        <v>262</v>
      </c>
      <c r="H16" s="319" t="s">
        <v>263</v>
      </c>
      <c r="I16" s="320"/>
      <c r="J16" s="130"/>
      <c r="L16" s="135"/>
      <c r="M16" s="135"/>
      <c r="N16" s="135"/>
      <c r="O16" s="135"/>
    </row>
    <row r="17" spans="1:15" ht="24.75" customHeight="1" thickBot="1">
      <c r="A17" s="159"/>
      <c r="B17" s="159"/>
      <c r="C17" s="143"/>
      <c r="D17" s="129"/>
      <c r="E17" s="318"/>
      <c r="F17" s="228" t="s">
        <v>356</v>
      </c>
      <c r="G17" s="197">
        <v>42853</v>
      </c>
      <c r="H17" s="321" t="s">
        <v>357</v>
      </c>
      <c r="I17" s="322"/>
      <c r="J17" s="130"/>
      <c r="L17" s="135"/>
      <c r="M17" s="135"/>
      <c r="N17" s="135"/>
      <c r="O17" s="135"/>
    </row>
    <row r="18" spans="1:15" ht="12" hidden="1" thickBot="1">
      <c r="A18" s="159"/>
      <c r="B18" s="159">
        <f>ROW(B22)-ROW()</f>
        <v>4</v>
      </c>
      <c r="C18" s="143" t="s">
        <v>355</v>
      </c>
      <c r="D18" s="129"/>
      <c r="E18" s="191"/>
      <c r="F18" s="192"/>
      <c r="G18" s="193"/>
      <c r="H18" s="194"/>
      <c r="I18" s="194"/>
      <c r="J18" s="130"/>
      <c r="L18" s="135"/>
      <c r="M18" s="135"/>
      <c r="N18" s="135"/>
      <c r="O18" s="135"/>
    </row>
    <row r="19" spans="1:15" ht="24.75" customHeight="1" hidden="1" thickBot="1">
      <c r="A19" s="159"/>
      <c r="B19" s="159"/>
      <c r="C19" s="143"/>
      <c r="D19" s="129"/>
      <c r="E19" s="187" t="str">
        <f>(ROW()-ROW($E$19))/4+3&amp;"."</f>
        <v>3.</v>
      </c>
      <c r="F19" s="312"/>
      <c r="G19" s="313"/>
      <c r="H19" s="313"/>
      <c r="I19" s="314"/>
      <c r="J19" s="130"/>
      <c r="L19" s="135"/>
      <c r="M19" s="135"/>
      <c r="N19" s="135"/>
      <c r="O19" s="135"/>
    </row>
    <row r="20" spans="1:15" ht="24.75" customHeight="1" hidden="1">
      <c r="A20" s="159"/>
      <c r="B20" s="159"/>
      <c r="C20" s="143"/>
      <c r="D20" s="129"/>
      <c r="E20" s="323"/>
      <c r="F20" s="188" t="s">
        <v>261</v>
      </c>
      <c r="G20" s="189" t="s">
        <v>262</v>
      </c>
      <c r="H20" s="325" t="s">
        <v>270</v>
      </c>
      <c r="I20" s="326"/>
      <c r="J20" s="130"/>
      <c r="L20" s="135"/>
      <c r="M20" s="135"/>
      <c r="N20" s="135"/>
      <c r="O20" s="135"/>
    </row>
    <row r="21" spans="1:15" ht="24.75" customHeight="1" hidden="1">
      <c r="A21" s="159"/>
      <c r="B21" s="159"/>
      <c r="C21" s="143"/>
      <c r="D21" s="129"/>
      <c r="E21" s="324"/>
      <c r="F21" s="198"/>
      <c r="G21" s="199"/>
      <c r="H21" s="327"/>
      <c r="I21" s="328"/>
      <c r="J21" s="130"/>
      <c r="L21" s="135"/>
      <c r="M21" s="135"/>
      <c r="N21" s="135"/>
      <c r="O21" s="135"/>
    </row>
    <row r="22" spans="1:14" ht="12.75" customHeight="1" thickBot="1">
      <c r="A22" s="159">
        <f>ROW()-ROW(A18)</f>
        <v>4</v>
      </c>
      <c r="B22" s="159">
        <v>0</v>
      </c>
      <c r="C22" s="143"/>
      <c r="D22" s="164"/>
      <c r="E22" s="182"/>
      <c r="F22" s="195" t="s">
        <v>271</v>
      </c>
      <c r="G22" s="183"/>
      <c r="H22" s="183"/>
      <c r="I22" s="190"/>
      <c r="J22" s="130"/>
      <c r="K22" s="135"/>
      <c r="L22" s="135"/>
      <c r="M22" s="135"/>
      <c r="N22" s="135"/>
    </row>
    <row r="23" spans="1:15" ht="12.75" customHeight="1">
      <c r="A23" s="134" t="s">
        <v>239</v>
      </c>
      <c r="B23" s="159"/>
      <c r="C23" s="143"/>
      <c r="D23" s="129"/>
      <c r="E23" s="162"/>
      <c r="F23" s="162"/>
      <c r="G23" s="162"/>
      <c r="H23" s="162"/>
      <c r="I23" s="162"/>
      <c r="J23" s="130"/>
      <c r="L23" s="135"/>
      <c r="M23" s="135"/>
      <c r="N23" s="135"/>
      <c r="O23" s="135"/>
    </row>
    <row r="24" spans="1:16" ht="30.75" customHeight="1">
      <c r="A24" s="159"/>
      <c r="B24" s="159"/>
      <c r="C24" s="143"/>
      <c r="D24" s="129"/>
      <c r="E24" s="158" t="s">
        <v>242</v>
      </c>
      <c r="F24" s="307" t="s">
        <v>284</v>
      </c>
      <c r="G24" s="307"/>
      <c r="H24" s="307"/>
      <c r="I24" s="307"/>
      <c r="J24" s="130"/>
      <c r="K24" s="157"/>
      <c r="L24" s="157"/>
      <c r="M24" s="157"/>
      <c r="N24" s="157"/>
      <c r="O24" s="157"/>
      <c r="P24" s="157"/>
    </row>
    <row r="25" spans="1:10" ht="11.25">
      <c r="A25" s="134"/>
      <c r="B25" s="159"/>
      <c r="C25" s="89"/>
      <c r="D25" s="131"/>
      <c r="E25" s="132"/>
      <c r="F25" s="132"/>
      <c r="G25" s="132"/>
      <c r="H25" s="132"/>
      <c r="I25" s="132"/>
      <c r="J25" s="133"/>
    </row>
  </sheetData>
  <sheetProtection password="E4D4" sheet="1" objects="1" scenarios="1" formatColumns="0" formatRows="0"/>
  <mergeCells count="13">
    <mergeCell ref="E20:E21"/>
    <mergeCell ref="H20:I20"/>
    <mergeCell ref="H21:I21"/>
    <mergeCell ref="F24:I24"/>
    <mergeCell ref="F19:I19"/>
    <mergeCell ref="E7:I7"/>
    <mergeCell ref="E8:I8"/>
    <mergeCell ref="F15:I15"/>
    <mergeCell ref="E16:E17"/>
    <mergeCell ref="H16:I16"/>
    <mergeCell ref="F11:I11"/>
    <mergeCell ref="E12:E13"/>
    <mergeCell ref="H17:I17"/>
  </mergeCells>
  <dataValidations count="3">
    <dataValidation type="textLength" allowBlank="1" showInputMessage="1" showErrorMessage="1" sqref="H21 F21 H14 H17:H18">
      <formula1>0</formula1>
      <formula2>900</formula2>
    </dataValidation>
    <dataValidation type="date" allowBlank="1" showInputMessage="1" showErrorMessage="1" sqref="G21 G13:G14 G17:G18 I13">
      <formula1>36526</formula1>
      <formula2>44196</formula2>
    </dataValidation>
    <dataValidation errorStyle="warning" type="list" allowBlank="1" showInputMessage="1" showErrorMessage="1" sqref="F13">
      <formula1>Paper</formula1>
    </dataValidation>
  </dataValidations>
  <hyperlinks>
    <hyperlink ref="F22" location="'Ссылки на публикации'!A1" display="Добавить"/>
    <hyperlink ref="C18" location="'Ссылки на публикации'!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EI</cp:lastModifiedBy>
  <cp:lastPrinted>2013-10-15T13:29:39Z</cp:lastPrinted>
  <dcterms:created xsi:type="dcterms:W3CDTF">2012-05-02T09:06:49Z</dcterms:created>
  <dcterms:modified xsi:type="dcterms:W3CDTF">2017-04-25T05:42:15Z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CODE">
    <vt:lpwstr>WARM.OPENINFO.BALANCE.4.178</vt:lpwstr>
  </property>
  <property fmtid="{D5CDD505-2E9C-101B-9397-08002B2CF9AE}" pid="3" name="VERSION">
    <vt:lpwstr>Версия 1.2</vt:lpwstr>
  </property>
  <property fmtid="{D5CDD505-2E9C-101B-9397-08002B2CF9AE}" pid="4" name="FORMNAME">
    <vt:lpwstr>Итоги финансово-хозяйственной деятельности за год</vt:lpwstr>
  </property>
  <property fmtid="{D5CDD505-2E9C-101B-9397-08002B2CF9AE}" pid="5" name="SPHERE">
    <vt:lpwstr>WARM</vt:lpwstr>
  </property>
  <property fmtid="{D5CDD505-2E9C-101B-9397-08002B2CF9AE}" pid="6" name="CHKSTATUS">
    <vt:i4>0</vt:i4>
  </property>
  <property fmtid="{D5CDD505-2E9C-101B-9397-08002B2CF9AE}" pid="7" name="COMPANY">
    <vt:lpwstr>ООО "ЭнергоИнвест"</vt:lpwstr>
  </property>
  <property fmtid="{D5CDD505-2E9C-101B-9397-08002B2CF9AE}" pid="8" name="PERIOD">
    <vt:lpwstr>2016</vt:lpwstr>
  </property>
  <property fmtid="{D5CDD505-2E9C-101B-9397-08002B2CF9AE}" pid="9" name="PERIOD2">
    <vt:lpwstr>Год</vt:lpwstr>
  </property>
  <property fmtid="{D5CDD505-2E9C-101B-9397-08002B2CF9AE}" pid="10" name="PF">
    <vt:lpwstr>Факт</vt:lpwstr>
  </property>
  <property fmtid="{D5CDD505-2E9C-101B-9397-08002B2CF9AE}" pid="11" name="GROUP" linkTarget="PROP_GROUP">
    <vt:r8>6.114509E-317</vt:r8>
  </property>
  <property fmtid="{D5CDD505-2E9C-101B-9397-08002B2CF9AE}" pid="12" name="CurrentVersion">
    <vt:lpwstr>1.0</vt:lpwstr>
  </property>
</Properties>
</file>